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1355" windowHeight="9210" activeTab="1"/>
  </bookViews>
  <sheets>
    <sheet name="Osnovne škole" sheetId="1" r:id="rId1"/>
    <sheet name="Srednje škole" sheetId="2" r:id="rId2"/>
    <sheet name="OŠ poredak" sheetId="3" r:id="rId3"/>
    <sheet name="SŠ poredak" sheetId="4" r:id="rId4"/>
  </sheets>
  <definedNames>
    <definedName name="_xlnm.Print_Area" localSheetId="0">'Osnovne škole'!$M$1:$V$40</definedName>
    <definedName name="_xlnm.Print_Area" localSheetId="1">'Srednje škole'!$C$1:$J$36</definedName>
  </definedNames>
  <calcPr calcId="114210"/>
</workbook>
</file>

<file path=xl/calcChain.xml><?xml version="1.0" encoding="utf-8"?>
<calcChain xmlns="http://schemas.openxmlformats.org/spreadsheetml/2006/main">
  <c r="T10" i="1" l="1"/>
  <c r="T4" i="1"/>
  <c r="U4" i="1"/>
  <c r="W4" i="1"/>
  <c r="E4" i="1"/>
  <c r="T9" i="1"/>
  <c r="U9" i="1"/>
  <c r="W9" i="1"/>
  <c r="E9" i="1"/>
  <c r="T5" i="1"/>
  <c r="U5" i="1"/>
  <c r="W5" i="1"/>
  <c r="E5" i="1"/>
  <c r="T6" i="1"/>
  <c r="U6" i="1"/>
  <c r="W6" i="1"/>
  <c r="E6" i="1"/>
  <c r="T7" i="1"/>
  <c r="U7" i="1"/>
  <c r="W7" i="1"/>
  <c r="E7" i="1"/>
  <c r="T8" i="1"/>
  <c r="U8" i="1"/>
  <c r="W8" i="1"/>
  <c r="E8" i="1"/>
  <c r="U10" i="1"/>
  <c r="W10" i="1"/>
  <c r="E10" i="1"/>
  <c r="T11" i="1"/>
  <c r="U11" i="1"/>
  <c r="W11" i="1"/>
  <c r="E11" i="1"/>
  <c r="T12" i="1"/>
  <c r="U12" i="1"/>
  <c r="W12" i="1"/>
  <c r="E12" i="1"/>
  <c r="T13" i="1"/>
  <c r="U13" i="1"/>
  <c r="W13" i="1"/>
  <c r="E13" i="1"/>
  <c r="T14" i="1"/>
  <c r="U14" i="1"/>
  <c r="W14" i="1"/>
  <c r="E14" i="1"/>
  <c r="T15" i="1"/>
  <c r="U15" i="1"/>
  <c r="W15" i="1"/>
  <c r="E15" i="1"/>
  <c r="T16" i="1"/>
  <c r="U16" i="1"/>
  <c r="W16" i="1"/>
  <c r="E16" i="1"/>
  <c r="T17" i="1"/>
  <c r="U17" i="1"/>
  <c r="W17" i="1"/>
  <c r="E17" i="1"/>
  <c r="T18" i="1"/>
  <c r="U18" i="1"/>
  <c r="W18" i="1"/>
  <c r="E18" i="1"/>
  <c r="T19" i="1"/>
  <c r="U19" i="1"/>
  <c r="W19" i="1"/>
  <c r="E19" i="1"/>
  <c r="T20" i="1"/>
  <c r="U20" i="1"/>
  <c r="W20" i="1"/>
  <c r="E20" i="1"/>
  <c r="T21" i="1"/>
  <c r="U21" i="1"/>
  <c r="W21" i="1"/>
  <c r="E21" i="1"/>
  <c r="T22" i="1"/>
  <c r="U22" i="1"/>
  <c r="W22" i="1"/>
  <c r="E22" i="1"/>
  <c r="T23" i="1"/>
  <c r="U23" i="1"/>
  <c r="W23" i="1"/>
  <c r="E23" i="1"/>
  <c r="T24" i="1"/>
  <c r="U24" i="1"/>
  <c r="W24" i="1"/>
  <c r="E24" i="1"/>
  <c r="T25" i="1"/>
  <c r="U25" i="1"/>
  <c r="W25" i="1"/>
  <c r="E25" i="1"/>
  <c r="T26" i="1"/>
  <c r="U26" i="1"/>
  <c r="W26" i="1"/>
  <c r="E26" i="1"/>
  <c r="T3" i="1"/>
  <c r="U3" i="1"/>
  <c r="W3" i="1"/>
  <c r="E3" i="1"/>
  <c r="T4" i="2"/>
  <c r="U4" i="2"/>
  <c r="W4" i="2"/>
  <c r="E4" i="2"/>
  <c r="T5" i="2"/>
  <c r="U5" i="2"/>
  <c r="W5" i="2"/>
  <c r="E5" i="2"/>
  <c r="T6" i="2"/>
  <c r="U6" i="2"/>
  <c r="W6" i="2"/>
  <c r="E6" i="2"/>
  <c r="T7" i="2"/>
  <c r="U7" i="2"/>
  <c r="W7" i="2"/>
  <c r="E7" i="2"/>
  <c r="T8" i="2"/>
  <c r="U8" i="2"/>
  <c r="W8" i="2"/>
  <c r="E8" i="2"/>
  <c r="T9" i="2"/>
  <c r="U9" i="2"/>
  <c r="W9" i="2"/>
  <c r="E9" i="2"/>
  <c r="T10" i="2"/>
  <c r="U10" i="2"/>
  <c r="W10" i="2"/>
  <c r="E10" i="2"/>
  <c r="T11" i="2"/>
  <c r="U11" i="2"/>
  <c r="W11" i="2"/>
  <c r="E11" i="2"/>
  <c r="T12" i="2"/>
  <c r="U12" i="2"/>
  <c r="W12" i="2"/>
  <c r="E12" i="2"/>
  <c r="T13" i="2"/>
  <c r="U13" i="2"/>
  <c r="W13" i="2"/>
  <c r="E13" i="2"/>
  <c r="T14" i="2"/>
  <c r="U14" i="2"/>
  <c r="W14" i="2"/>
  <c r="E14" i="2"/>
  <c r="T15" i="2"/>
  <c r="U15" i="2"/>
  <c r="W15" i="2"/>
  <c r="E15" i="2"/>
  <c r="T16" i="2"/>
  <c r="U16" i="2"/>
  <c r="W16" i="2"/>
  <c r="E16" i="2"/>
  <c r="T17" i="2"/>
  <c r="U17" i="2"/>
  <c r="W17" i="2"/>
  <c r="E17" i="2"/>
  <c r="T18" i="2"/>
  <c r="U18" i="2"/>
  <c r="W18" i="2"/>
  <c r="E18" i="2"/>
  <c r="T19" i="2"/>
  <c r="U19" i="2"/>
  <c r="W19" i="2"/>
  <c r="E19" i="2"/>
  <c r="T3" i="2"/>
  <c r="U3" i="2"/>
  <c r="W3" i="2"/>
  <c r="E3" i="2"/>
  <c r="B32" i="2"/>
  <c r="B44" i="1"/>
  <c r="E45" i="1"/>
  <c r="E44" i="1"/>
  <c r="F3" i="1"/>
  <c r="E32" i="2"/>
  <c r="F4" i="2"/>
  <c r="E33" i="2"/>
  <c r="F11" i="2"/>
  <c r="F26" i="1"/>
  <c r="F6" i="1"/>
  <c r="F25" i="1"/>
  <c r="F18" i="1"/>
  <c r="F15" i="1"/>
  <c r="F5" i="1"/>
  <c r="F24" i="1"/>
  <c r="F14" i="1"/>
  <c r="F11" i="1"/>
  <c r="F9" i="1"/>
  <c r="E46" i="1"/>
  <c r="E47" i="1"/>
  <c r="G3" i="1"/>
  <c r="H3" i="1"/>
  <c r="I3" i="1"/>
  <c r="N3" i="1"/>
  <c r="O3" i="1"/>
  <c r="F19" i="1"/>
  <c r="F13" i="1"/>
  <c r="F7" i="1"/>
  <c r="F20" i="1"/>
  <c r="F16" i="1"/>
  <c r="F10" i="1"/>
  <c r="F23" i="1"/>
  <c r="F12" i="1"/>
  <c r="F21" i="1"/>
  <c r="F8" i="1"/>
  <c r="F4" i="1"/>
  <c r="F17" i="1"/>
  <c r="F22" i="1"/>
  <c r="E34" i="2"/>
  <c r="E35" i="2"/>
  <c r="G11" i="2"/>
  <c r="H11" i="2"/>
  <c r="I11" i="2"/>
  <c r="N11" i="2"/>
  <c r="O11" i="2"/>
  <c r="F3" i="2"/>
  <c r="F18" i="2"/>
  <c r="F12" i="2"/>
  <c r="F13" i="2"/>
  <c r="F19" i="2"/>
  <c r="F6" i="2"/>
  <c r="F7" i="2"/>
  <c r="F15" i="2"/>
  <c r="G15" i="2"/>
  <c r="H15" i="2"/>
  <c r="I15" i="2"/>
  <c r="N15" i="2"/>
  <c r="O15" i="2"/>
  <c r="F8" i="2"/>
  <c r="F5" i="2"/>
  <c r="G5" i="2"/>
  <c r="H5" i="2"/>
  <c r="I5" i="2"/>
  <c r="N5" i="2"/>
  <c r="O5" i="2"/>
  <c r="F10" i="2"/>
  <c r="F17" i="2"/>
  <c r="G17" i="2"/>
  <c r="H17" i="2"/>
  <c r="I17" i="2"/>
  <c r="N17" i="2"/>
  <c r="O17" i="2"/>
  <c r="F16" i="2"/>
  <c r="F9" i="2"/>
  <c r="G9" i="2"/>
  <c r="H9" i="2"/>
  <c r="I9" i="2"/>
  <c r="N9" i="2"/>
  <c r="O9" i="2"/>
  <c r="F14" i="2"/>
  <c r="G4" i="2"/>
  <c r="H4" i="2"/>
  <c r="I4" i="2"/>
  <c r="N4" i="2"/>
  <c r="O4" i="2"/>
  <c r="G6" i="2"/>
  <c r="H6" i="2"/>
  <c r="I6" i="2"/>
  <c r="N6" i="2"/>
  <c r="O6" i="2"/>
  <c r="G13" i="2"/>
  <c r="H13" i="2"/>
  <c r="I13" i="2"/>
  <c r="N13" i="2"/>
  <c r="O13" i="2"/>
  <c r="G18" i="2"/>
  <c r="H18" i="2"/>
  <c r="I18" i="2"/>
  <c r="N18" i="2"/>
  <c r="O18" i="2"/>
  <c r="G6" i="1"/>
  <c r="H6" i="1"/>
  <c r="I6" i="1"/>
  <c r="N6" i="1"/>
  <c r="O6" i="1"/>
  <c r="G15" i="1"/>
  <c r="H15" i="1"/>
  <c r="I15" i="1"/>
  <c r="N15" i="1"/>
  <c r="O15" i="1"/>
  <c r="G25" i="1"/>
  <c r="H25" i="1"/>
  <c r="I25" i="1"/>
  <c r="N25" i="1"/>
  <c r="O25" i="1"/>
  <c r="G22" i="1"/>
  <c r="H22" i="1"/>
  <c r="I22" i="1"/>
  <c r="N22" i="1"/>
  <c r="O22" i="1"/>
  <c r="G4" i="1"/>
  <c r="H4" i="1"/>
  <c r="I4" i="1"/>
  <c r="N4" i="1"/>
  <c r="O4" i="1"/>
  <c r="G21" i="1"/>
  <c r="H21" i="1"/>
  <c r="I21" i="1"/>
  <c r="N21" i="1"/>
  <c r="O21" i="1"/>
  <c r="G23" i="1"/>
  <c r="H23" i="1"/>
  <c r="I23" i="1"/>
  <c r="N23" i="1"/>
  <c r="O23" i="1"/>
  <c r="G16" i="1"/>
  <c r="H16" i="1"/>
  <c r="I16" i="1"/>
  <c r="N16" i="1"/>
  <c r="O16" i="1"/>
  <c r="G7" i="1"/>
  <c r="H7" i="1"/>
  <c r="I7" i="1"/>
  <c r="N7" i="1"/>
  <c r="O7" i="1"/>
  <c r="G19" i="1"/>
  <c r="H19" i="1"/>
  <c r="I19" i="1"/>
  <c r="N19" i="1"/>
  <c r="O19" i="1"/>
  <c r="G26" i="1"/>
  <c r="H26" i="1"/>
  <c r="I26" i="1"/>
  <c r="N26" i="1"/>
  <c r="O26" i="1"/>
  <c r="G18" i="1"/>
  <c r="H18" i="1"/>
  <c r="I18" i="1"/>
  <c r="N18" i="1"/>
  <c r="O18" i="1"/>
  <c r="G11" i="1"/>
  <c r="H11" i="1"/>
  <c r="I11" i="1"/>
  <c r="N11" i="1"/>
  <c r="O11" i="1"/>
  <c r="G24" i="1"/>
  <c r="H24" i="1"/>
  <c r="I24" i="1"/>
  <c r="N24" i="1"/>
  <c r="O24" i="1"/>
  <c r="G8" i="1"/>
  <c r="H8" i="1"/>
  <c r="I8" i="1"/>
  <c r="N8" i="1"/>
  <c r="O8" i="1"/>
  <c r="G17" i="1"/>
  <c r="H17" i="1"/>
  <c r="I17" i="1"/>
  <c r="N17" i="1"/>
  <c r="O17" i="1"/>
  <c r="G12" i="1"/>
  <c r="H12" i="1"/>
  <c r="I12" i="1"/>
  <c r="N12" i="1"/>
  <c r="O12" i="1"/>
  <c r="G10" i="1"/>
  <c r="H10" i="1"/>
  <c r="I10" i="1"/>
  <c r="N10" i="1"/>
  <c r="O10" i="1"/>
  <c r="G20" i="1"/>
  <c r="H20" i="1"/>
  <c r="I20" i="1"/>
  <c r="N20" i="1"/>
  <c r="O20" i="1"/>
  <c r="G13" i="1"/>
  <c r="H13" i="1"/>
  <c r="I13" i="1"/>
  <c r="N13" i="1"/>
  <c r="O13" i="1"/>
  <c r="G9" i="1"/>
  <c r="H9" i="1"/>
  <c r="I9" i="1"/>
  <c r="N9" i="1"/>
  <c r="O9" i="1"/>
  <c r="G14" i="1"/>
  <c r="H14" i="1"/>
  <c r="I14" i="1"/>
  <c r="N14" i="1"/>
  <c r="O14" i="1"/>
  <c r="G5" i="1"/>
  <c r="H5" i="1"/>
  <c r="I5" i="1"/>
  <c r="N5" i="1"/>
  <c r="O5" i="1"/>
  <c r="G14" i="2"/>
  <c r="H14" i="2"/>
  <c r="I14" i="2"/>
  <c r="N14" i="2"/>
  <c r="O14" i="2"/>
  <c r="G16" i="2"/>
  <c r="H16" i="2"/>
  <c r="I16" i="2"/>
  <c r="N16" i="2"/>
  <c r="O16" i="2"/>
  <c r="G10" i="2"/>
  <c r="H10" i="2"/>
  <c r="I10" i="2"/>
  <c r="N10" i="2"/>
  <c r="O10" i="2"/>
  <c r="G8" i="2"/>
  <c r="H8" i="2"/>
  <c r="I8" i="2"/>
  <c r="N8" i="2"/>
  <c r="O8" i="2"/>
  <c r="G7" i="2"/>
  <c r="H7" i="2"/>
  <c r="I7" i="2"/>
  <c r="N7" i="2"/>
  <c r="O7" i="2"/>
  <c r="G19" i="2"/>
  <c r="H19" i="2"/>
  <c r="I19" i="2"/>
  <c r="N19" i="2"/>
  <c r="O19" i="2"/>
  <c r="G12" i="2"/>
  <c r="H12" i="2"/>
  <c r="I12" i="2"/>
  <c r="N12" i="2"/>
  <c r="O12" i="2"/>
  <c r="G3" i="2"/>
  <c r="H3" i="2"/>
  <c r="I3" i="2"/>
  <c r="N3" i="2"/>
  <c r="O3" i="2"/>
</calcChain>
</file>

<file path=xl/comments1.xml><?xml version="1.0" encoding="utf-8"?>
<comments xmlns="http://schemas.openxmlformats.org/spreadsheetml/2006/main">
  <authors>
    <author>vlado</author>
  </authors>
  <commentList>
    <comment ref="K1" authorId="0">
      <text>
        <r>
          <rPr>
            <b/>
            <sz val="8"/>
            <color indexed="81"/>
            <rFont val="Tahoma"/>
          </rPr>
          <t>vlado:</t>
        </r>
        <r>
          <rPr>
            <sz val="8"/>
            <color indexed="81"/>
            <rFont val="Tahoma"/>
          </rPr>
          <t xml:space="preserve">
Kopira se  naziv škole i ukupno osvojeni broj bodova (paste special/values) i te dvije kolone se sortiraju prema osvojenim bodovima (padajuće - descending)</t>
        </r>
      </text>
    </comment>
    <comment ref="O1" authorId="0">
      <text>
        <r>
          <rPr>
            <b/>
            <sz val="8"/>
            <color indexed="81"/>
            <rFont val="Tahoma"/>
          </rPr>
          <t>vlado:</t>
        </r>
        <r>
          <rPr>
            <sz val="8"/>
            <color indexed="81"/>
            <rFont val="Tahoma"/>
          </rPr>
          <t xml:space="preserve">
Postotak od maksimalnog broja bodova. Maksimalni broj bodova može biti razlčit za oŠ i SŠ i od natjecanja do natjecanja - u ovom slučaju je bio 70 za osnovne škole i 75 za srednje)</t>
        </r>
      </text>
    </comment>
    <comment ref="D2" authorId="0">
      <text>
        <r>
          <rPr>
            <b/>
            <sz val="8"/>
            <color indexed="81"/>
            <rFont val="Tahoma"/>
          </rPr>
          <t>vlado:</t>
        </r>
        <r>
          <rPr>
            <sz val="8"/>
            <color indexed="81"/>
            <rFont val="Tahoma"/>
          </rPr>
          <t xml:space="preserve">
Upisuju se bodovi iz testa
</t>
        </r>
      </text>
    </comment>
    <comment ref="E2" authorId="0">
      <text>
        <r>
          <rPr>
            <b/>
            <sz val="8"/>
            <color indexed="81"/>
            <rFont val="Tahoma"/>
          </rPr>
          <t>vlado:</t>
        </r>
        <r>
          <rPr>
            <sz val="8"/>
            <color indexed="81"/>
            <rFont val="Tahoma"/>
          </rPr>
          <t xml:space="preserve">
upisuje se vrijeme postignuto na natjecanju</t>
        </r>
      </text>
    </comment>
    <comment ref="F2" authorId="0">
      <text>
        <r>
          <rPr>
            <b/>
            <sz val="8"/>
            <color indexed="81"/>
            <rFont val="Tahoma"/>
          </rPr>
          <t>vlado:</t>
        </r>
        <r>
          <rPr>
            <sz val="8"/>
            <color indexed="81"/>
            <rFont val="Tahoma"/>
          </rPr>
          <t xml:space="preserve">
računa se automatski i predstavlja zaostatak za najboljim vremenom</t>
        </r>
      </text>
    </comment>
    <comment ref="G2" authorId="0">
      <text>
        <r>
          <rPr>
            <b/>
            <sz val="8"/>
            <color indexed="81"/>
            <rFont val="Tahoma"/>
          </rPr>
          <t>vlado:</t>
        </r>
        <r>
          <rPr>
            <sz val="8"/>
            <color indexed="81"/>
            <rFont val="Tahoma"/>
          </rPr>
          <t xml:space="preserve">
broj bodova izračunat na temelju razlike postignutog vremena i količine bodova po minuti (bodovni zaostatak za maksimalnim brojem bodova )</t>
        </r>
      </text>
    </comment>
    <comment ref="H2" authorId="0">
      <text>
        <r>
          <rPr>
            <b/>
            <sz val="8"/>
            <color indexed="81"/>
            <rFont val="Tahoma"/>
          </rPr>
          <t>vlado:</t>
        </r>
        <r>
          <rPr>
            <sz val="8"/>
            <color indexed="81"/>
            <rFont val="Tahoma"/>
          </rPr>
          <t xml:space="preserve">
osvojeni bodovi na nastjecanju
izračunava se na temelju maksimalnog broja bodova određenog za natjecanje (u ovom slučaju 15) od kojeg se oduzima bodovni zaostatak (bod 1)</t>
        </r>
      </text>
    </comment>
    <comment ref="I2" authorId="0">
      <text>
        <r>
          <rPr>
            <b/>
            <sz val="8"/>
            <color indexed="81"/>
            <rFont val="Tahoma"/>
          </rPr>
          <t>vlado:</t>
        </r>
        <r>
          <rPr>
            <sz val="8"/>
            <color indexed="81"/>
            <rFont val="Tahoma"/>
          </rPr>
          <t xml:space="preserve">
zbroje se bodovi osvojeni na testu i natjecanju</t>
        </r>
      </text>
    </comment>
    <comment ref="D43" authorId="0">
      <text>
        <r>
          <rPr>
            <b/>
            <sz val="8"/>
            <color indexed="81"/>
            <rFont val="Tahoma"/>
          </rPr>
          <t>vlado:</t>
        </r>
        <r>
          <rPr>
            <sz val="8"/>
            <color indexed="81"/>
            <rFont val="Tahoma"/>
          </rPr>
          <t xml:space="preserve">
ove vrijednosti se izračunavaju automatski kako se upisuju rezultati i pomoćni su obračuni. Ova tablica je dimenzionirana za 38 škola</t>
        </r>
      </text>
    </comment>
    <comment ref="B45" authorId="0">
      <text>
        <r>
          <rPr>
            <b/>
            <sz val="8"/>
            <color indexed="81"/>
            <rFont val="Tahoma"/>
          </rPr>
          <t>vlado:</t>
        </r>
        <r>
          <rPr>
            <sz val="8"/>
            <color indexed="81"/>
            <rFont val="Tahoma"/>
          </rPr>
          <t xml:space="preserve">
treba upisati najveći broj bodova ukupno i za postignuto vrijeme</t>
        </r>
      </text>
    </comment>
  </commentList>
</comments>
</file>

<file path=xl/comments2.xml><?xml version="1.0" encoding="utf-8"?>
<comments xmlns="http://schemas.openxmlformats.org/spreadsheetml/2006/main">
  <authors>
    <author>vlado</author>
  </authors>
  <commentList>
    <comment ref="K1" authorId="0">
      <text>
        <r>
          <rPr>
            <b/>
            <sz val="8"/>
            <color indexed="81"/>
            <rFont val="Tahoma"/>
          </rPr>
          <t>vlado:</t>
        </r>
        <r>
          <rPr>
            <sz val="8"/>
            <color indexed="81"/>
            <rFont val="Tahoma"/>
          </rPr>
          <t xml:space="preserve">
Kopira se  naziv škole i ukupno osvojeni broj bodova (paste special/values) i te dvije kolone se sortiraju prema osvojenim bodovima (padajuće - descending)</t>
        </r>
      </text>
    </comment>
    <comment ref="O1" authorId="0">
      <text>
        <r>
          <rPr>
            <b/>
            <sz val="8"/>
            <color indexed="81"/>
            <rFont val="Tahoma"/>
          </rPr>
          <t>vlado:</t>
        </r>
        <r>
          <rPr>
            <sz val="8"/>
            <color indexed="81"/>
            <rFont val="Tahoma"/>
          </rPr>
          <t xml:space="preserve">
Postotak od maksimalnog broja bodova. Maksimalni broj bodova može biti razlčit za oŠ i SŠ i od natjecanja do natjecanja - u ovom slučaju je bio 70 za osnovne škole i 75 za srednje)</t>
        </r>
      </text>
    </comment>
    <comment ref="D2" authorId="0">
      <text>
        <r>
          <rPr>
            <b/>
            <sz val="8"/>
            <color indexed="81"/>
            <rFont val="Tahoma"/>
          </rPr>
          <t>vlado:</t>
        </r>
        <r>
          <rPr>
            <sz val="8"/>
            <color indexed="81"/>
            <rFont val="Tahoma"/>
          </rPr>
          <t xml:space="preserve">
Upisuju se bodovi iz testa
</t>
        </r>
      </text>
    </comment>
    <comment ref="E2" authorId="0">
      <text>
        <r>
          <rPr>
            <b/>
            <sz val="8"/>
            <color indexed="81"/>
            <rFont val="Tahoma"/>
          </rPr>
          <t>vlado:</t>
        </r>
        <r>
          <rPr>
            <sz val="8"/>
            <color indexed="81"/>
            <rFont val="Tahoma"/>
          </rPr>
          <t xml:space="preserve">
upisuje se vrijeme postignuto na natjecanju</t>
        </r>
      </text>
    </comment>
    <comment ref="F2" authorId="0">
      <text>
        <r>
          <rPr>
            <b/>
            <sz val="8"/>
            <color indexed="81"/>
            <rFont val="Tahoma"/>
          </rPr>
          <t>vlado:</t>
        </r>
        <r>
          <rPr>
            <sz val="8"/>
            <color indexed="81"/>
            <rFont val="Tahoma"/>
          </rPr>
          <t xml:space="preserve">
računa se automatski i predstavlja zaostatak za najboljim vremenom</t>
        </r>
      </text>
    </comment>
    <comment ref="G2" authorId="0">
      <text>
        <r>
          <rPr>
            <b/>
            <sz val="8"/>
            <color indexed="81"/>
            <rFont val="Tahoma"/>
          </rPr>
          <t>vlado:</t>
        </r>
        <r>
          <rPr>
            <sz val="8"/>
            <color indexed="81"/>
            <rFont val="Tahoma"/>
          </rPr>
          <t xml:space="preserve">
broj bodova izračunat na temelju razlike postignutog vremena i količine bodova po minuti (bodovni zaostatak za maksimalnim brojem bodova )</t>
        </r>
      </text>
    </comment>
    <comment ref="H2" authorId="0">
      <text>
        <r>
          <rPr>
            <b/>
            <sz val="8"/>
            <color indexed="81"/>
            <rFont val="Tahoma"/>
          </rPr>
          <t>vlado:</t>
        </r>
        <r>
          <rPr>
            <sz val="8"/>
            <color indexed="81"/>
            <rFont val="Tahoma"/>
          </rPr>
          <t xml:space="preserve">
osvojeni bodovi na nastjecanju
izračunava se na temelju maksimalnog broja bodova određenog za natjecanje (u ovom slučaju 15) od kojeg se oduzima bodovni zaostatak (bod 1)</t>
        </r>
      </text>
    </comment>
    <comment ref="I2" authorId="0">
      <text>
        <r>
          <rPr>
            <b/>
            <sz val="8"/>
            <color indexed="81"/>
            <rFont val="Tahoma"/>
          </rPr>
          <t>vlado:</t>
        </r>
        <r>
          <rPr>
            <sz val="8"/>
            <color indexed="81"/>
            <rFont val="Tahoma"/>
          </rPr>
          <t xml:space="preserve">
zbroje se bodovi osvojeni na testu i natjecanju</t>
        </r>
      </text>
    </comment>
    <comment ref="B33" authorId="0">
      <text>
        <r>
          <rPr>
            <b/>
            <sz val="8"/>
            <color indexed="81"/>
            <rFont val="Tahoma"/>
          </rPr>
          <t>vlado:</t>
        </r>
        <r>
          <rPr>
            <sz val="8"/>
            <color indexed="81"/>
            <rFont val="Tahoma"/>
          </rPr>
          <t xml:space="preserve">
treba upisati najveći broj bodova ukupno i za postignuto vrijeme</t>
        </r>
      </text>
    </comment>
  </commentList>
</comments>
</file>

<file path=xl/sharedStrings.xml><?xml version="1.0" encoding="utf-8"?>
<sst xmlns="http://schemas.openxmlformats.org/spreadsheetml/2006/main" count="320" uniqueCount="99">
  <si>
    <t>Osnovne škole</t>
  </si>
  <si>
    <t>Osvojeno mjesto</t>
  </si>
  <si>
    <t>Osnovna škola</t>
  </si>
  <si>
    <t>UKUPNO</t>
  </si>
  <si>
    <t>Br.start</t>
  </si>
  <si>
    <t>Bodova</t>
  </si>
  <si>
    <t xml:space="preserve">Postotak </t>
  </si>
  <si>
    <t>od max</t>
  </si>
  <si>
    <t>min</t>
  </si>
  <si>
    <t>max</t>
  </si>
  <si>
    <t>razl</t>
  </si>
  <si>
    <t>bod/min</t>
  </si>
  <si>
    <t>Broj škola</t>
  </si>
  <si>
    <t>max broj bodova</t>
  </si>
  <si>
    <t xml:space="preserve">broj bodova za vrijeme </t>
  </si>
  <si>
    <t>Zagreb</t>
  </si>
  <si>
    <t>OŠ Josipa Kozarca</t>
  </si>
  <si>
    <t>Slatina</t>
  </si>
  <si>
    <t>OŠ Draganići</t>
  </si>
  <si>
    <t>Draganići</t>
  </si>
  <si>
    <t>OŠ Matije Gupca</t>
  </si>
  <si>
    <t>Gornja Stubica</t>
  </si>
  <si>
    <t>OŠ "Antun Mihanović"</t>
  </si>
  <si>
    <t>Preko</t>
  </si>
  <si>
    <t>Karlovac</t>
  </si>
  <si>
    <t>OŠ Konjščina</t>
  </si>
  <si>
    <t>Konjščina</t>
  </si>
  <si>
    <t>OŠ Eugena Kumičića</t>
  </si>
  <si>
    <t>OŠ Ksavera Šandora Gjalskog</t>
  </si>
  <si>
    <t>Zabok</t>
  </si>
  <si>
    <t>OŠ Zadarski otoci</t>
  </si>
  <si>
    <t>Zadar</t>
  </si>
  <si>
    <t>OŠ Marije Jurić Zagorke</t>
  </si>
  <si>
    <t>Virovitica</t>
  </si>
  <si>
    <t>OŠ Antuna Mihanovića</t>
  </si>
  <si>
    <t>Osijek</t>
  </si>
  <si>
    <t>OŠ Dubovac</t>
  </si>
  <si>
    <t>Čakovec</t>
  </si>
  <si>
    <t>OŠ Belica</t>
  </si>
  <si>
    <t>Belica</t>
  </si>
  <si>
    <t>OŠ Banija</t>
  </si>
  <si>
    <t>OŠ Mate Lovraka</t>
  </si>
  <si>
    <t>Veliki Grđevac</t>
  </si>
  <si>
    <t>Opatija</t>
  </si>
  <si>
    <t>Petrinja</t>
  </si>
  <si>
    <t>Tehnička škola Daruvar</t>
  </si>
  <si>
    <t>Daruvar</t>
  </si>
  <si>
    <t>Prelog</t>
  </si>
  <si>
    <t>Labin</t>
  </si>
  <si>
    <t>Prirodoslovna i grafička škola</t>
  </si>
  <si>
    <t>Rijeka</t>
  </si>
  <si>
    <t>Gimnazija Petra Preradovića</t>
  </si>
  <si>
    <t>Slavonski Brod</t>
  </si>
  <si>
    <t>Škola</t>
  </si>
  <si>
    <t>Mjesto</t>
  </si>
  <si>
    <t>OŠ Ivane Brlić Mažuranić</t>
  </si>
  <si>
    <t>OŠ Vladimira Nazora</t>
  </si>
  <si>
    <t>OŠ Ljubo Babić</t>
  </si>
  <si>
    <t>Jastrebarsko</t>
  </si>
  <si>
    <t>II. osnovna škola</t>
  </si>
  <si>
    <t>OŠ Rikarda Katalinića Jeretova</t>
  </si>
  <si>
    <t>0Š "Đuro Pilar"</t>
  </si>
  <si>
    <t>OŠ  Horvati</t>
  </si>
  <si>
    <t>OŠ Tituš Brezovački</t>
  </si>
  <si>
    <t>OŠ Valentin Klarin</t>
  </si>
  <si>
    <t>OŠ Šime Budinića</t>
  </si>
  <si>
    <t>Bodovi za znanje</t>
  </si>
  <si>
    <t>Vrijeme [min]</t>
  </si>
  <si>
    <t>Vremenski zaostatak</t>
  </si>
  <si>
    <t>Bodovni zaostatak</t>
  </si>
  <si>
    <t>Bodovi za vrijeme</t>
  </si>
  <si>
    <t>Ukupno bodova</t>
  </si>
  <si>
    <t>Vrijeme [h:mm:ss]</t>
  </si>
  <si>
    <t>Tcilj [h:mm:ss]</t>
  </si>
  <si>
    <t>Tstart [h:mm:ss]</t>
  </si>
  <si>
    <t>Škola za medicinske  sestre</t>
  </si>
  <si>
    <t>Ekonomsko-birotehnička i trgovačka škola</t>
  </si>
  <si>
    <t>SŠ Vela Luka</t>
  </si>
  <si>
    <t>Vela Luka</t>
  </si>
  <si>
    <t>SŠ Prelog</t>
  </si>
  <si>
    <t>Medicinska škola</t>
  </si>
  <si>
    <t>II gimnazija</t>
  </si>
  <si>
    <t>XV. gimnazija</t>
  </si>
  <si>
    <t>SŠ Mate Blažine</t>
  </si>
  <si>
    <t>Gimnazija "Matija Mesić"</t>
  </si>
  <si>
    <t>SŠ  Marka Marulića</t>
  </si>
  <si>
    <t>ŽOG sestara milosrdnica</t>
  </si>
  <si>
    <t>Gimnazija Karlovac</t>
  </si>
  <si>
    <t>SŠ Petrinja</t>
  </si>
  <si>
    <t>Šumarska i drvodjeljska škola</t>
  </si>
  <si>
    <t>T [min]</t>
  </si>
  <si>
    <t>Čekanje</t>
  </si>
  <si>
    <t>C [min]</t>
  </si>
  <si>
    <t>Ukupno vrijeme</t>
  </si>
  <si>
    <t>T - C  [min]</t>
  </si>
  <si>
    <t>T [h:mm:ss]</t>
  </si>
  <si>
    <t>Rang</t>
  </si>
  <si>
    <t>Škola - srednja</t>
  </si>
  <si>
    <t xml:space="preserve">Škola - osnovna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</si>
</sst>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h:mm:ss;@"/>
    <numFmt numFmtId="166" formatCode="[$-F400]h:mm:ss\ AM/PM"/>
  </numFmts>
  <fonts count="7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sz val="8"/>
      <color indexed="81"/>
      <name val="Tahoma"/>
    </font>
    <font>
      <b/>
      <sz val="8"/>
      <color indexed="81"/>
      <name val="Tahoma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2" borderId="0" xfId="0" applyFill="1"/>
    <xf numFmtId="164" fontId="0" fillId="2" borderId="0" xfId="0" applyNumberFormat="1" applyFill="1"/>
    <xf numFmtId="165" fontId="0" fillId="0" borderId="0" xfId="0" applyNumberFormat="1"/>
    <xf numFmtId="166" fontId="0" fillId="0" borderId="0" xfId="0" applyNumberFormat="1"/>
    <xf numFmtId="2" fontId="0" fillId="2" borderId="0" xfId="0" applyNumberFormat="1" applyFill="1"/>
    <xf numFmtId="0" fontId="0" fillId="0" borderId="0" xfId="0" applyAlignment="1">
      <alignment horizontal="center"/>
    </xf>
    <xf numFmtId="0" fontId="1" fillId="0" borderId="0" xfId="0" applyFont="1"/>
    <xf numFmtId="0" fontId="1" fillId="2" borderId="0" xfId="0" applyFont="1" applyFill="1"/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164" fontId="0" fillId="3" borderId="0" xfId="0" applyNumberFormat="1" applyFill="1"/>
    <xf numFmtId="2" fontId="0" fillId="0" borderId="0" xfId="0" applyNumberFormat="1" applyFill="1"/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left" vertical="center"/>
    </xf>
    <xf numFmtId="164" fontId="1" fillId="3" borderId="0" xfId="0" applyNumberFormat="1" applyFont="1" applyFill="1"/>
    <xf numFmtId="0" fontId="0" fillId="3" borderId="0" xfId="0" applyFill="1"/>
    <xf numFmtId="165" fontId="0" fillId="3" borderId="0" xfId="0" applyNumberFormat="1" applyFill="1"/>
    <xf numFmtId="1" fontId="0" fillId="3" borderId="0" xfId="0" applyNumberFormat="1" applyFill="1"/>
    <xf numFmtId="165" fontId="0" fillId="0" borderId="0" xfId="0" applyNumberFormat="1" applyFill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2" borderId="0" xfId="0" applyFont="1" applyFill="1"/>
    <xf numFmtId="164" fontId="5" fillId="0" borderId="0" xfId="0" applyNumberFormat="1" applyFont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7"/>
  <sheetViews>
    <sheetView topLeftCell="C1" zoomScale="110" zoomScaleNormal="110" workbookViewId="0">
      <selection activeCell="N26" sqref="L3:N26"/>
    </sheetView>
  </sheetViews>
  <sheetFormatPr defaultRowHeight="12.75" x14ac:dyDescent="0.2"/>
  <cols>
    <col min="1" max="1" width="20" bestFit="1" customWidth="1"/>
    <col min="2" max="2" width="27.28515625" customWidth="1"/>
    <col min="3" max="3" width="13.28515625" customWidth="1"/>
    <col min="4" max="5" width="9.140625" style="9"/>
    <col min="6" max="6" width="10.140625" customWidth="1"/>
    <col min="7" max="7" width="9.140625" style="1"/>
    <col min="11" max="11" width="14.85546875" customWidth="1"/>
    <col min="12" max="12" width="28.7109375" customWidth="1"/>
    <col min="13" max="13" width="14.5703125" customWidth="1"/>
    <col min="16" max="17" width="2.140625" customWidth="1"/>
    <col min="18" max="18" width="10.85546875" style="5" customWidth="1"/>
    <col min="19" max="19" width="11.42578125" style="5" customWidth="1"/>
    <col min="20" max="20" width="12.85546875" customWidth="1"/>
    <col min="21" max="21" width="9.7109375" customWidth="1"/>
    <col min="22" max="22" width="9.140625" style="1"/>
    <col min="23" max="23" width="15.5703125" customWidth="1"/>
  </cols>
  <sheetData>
    <row r="1" spans="1:23" x14ac:dyDescent="0.2">
      <c r="A1" t="s">
        <v>0</v>
      </c>
      <c r="K1" t="s">
        <v>1</v>
      </c>
      <c r="L1" t="s">
        <v>2</v>
      </c>
      <c r="N1" t="s">
        <v>3</v>
      </c>
      <c r="O1" t="s">
        <v>6</v>
      </c>
      <c r="V1" s="1" t="s">
        <v>91</v>
      </c>
      <c r="W1" t="s">
        <v>93</v>
      </c>
    </row>
    <row r="2" spans="1:23" s="11" customFormat="1" ht="28.5" customHeight="1" x14ac:dyDescent="0.2">
      <c r="A2" s="11" t="s">
        <v>4</v>
      </c>
      <c r="B2" s="11" t="s">
        <v>53</v>
      </c>
      <c r="C2" s="11" t="s">
        <v>54</v>
      </c>
      <c r="D2" s="12" t="s">
        <v>66</v>
      </c>
      <c r="E2" s="12" t="s">
        <v>67</v>
      </c>
      <c r="F2" s="12" t="s">
        <v>68</v>
      </c>
      <c r="G2" s="12" t="s">
        <v>69</v>
      </c>
      <c r="H2" s="12" t="s">
        <v>70</v>
      </c>
      <c r="I2" s="12" t="s">
        <v>71</v>
      </c>
      <c r="L2" s="11" t="s">
        <v>53</v>
      </c>
      <c r="M2" s="11" t="s">
        <v>54</v>
      </c>
      <c r="N2" s="11" t="s">
        <v>5</v>
      </c>
      <c r="O2" s="11" t="s">
        <v>7</v>
      </c>
      <c r="R2" s="12" t="s">
        <v>73</v>
      </c>
      <c r="S2" s="12" t="s">
        <v>74</v>
      </c>
      <c r="T2" s="15" t="s">
        <v>95</v>
      </c>
      <c r="U2" s="12" t="s">
        <v>90</v>
      </c>
      <c r="V2" s="12" t="s">
        <v>92</v>
      </c>
      <c r="W2" s="11" t="s">
        <v>94</v>
      </c>
    </row>
    <row r="3" spans="1:23" x14ac:dyDescent="0.2">
      <c r="A3">
        <v>1</v>
      </c>
      <c r="B3" t="s">
        <v>32</v>
      </c>
      <c r="C3" t="s">
        <v>15</v>
      </c>
      <c r="D3" s="10">
        <v>27.5</v>
      </c>
      <c r="E3" s="18">
        <f>W3</f>
        <v>54</v>
      </c>
      <c r="F3" s="19">
        <f>E3-$E$44</f>
        <v>21</v>
      </c>
      <c r="G3" s="13">
        <f>F3*$E$47</f>
        <v>4.7727272727272725</v>
      </c>
      <c r="H3" s="13">
        <f>$B$46-G3</f>
        <v>7.7272727272727275</v>
      </c>
      <c r="I3" s="13">
        <f>H3+D3</f>
        <v>35.227272727272727</v>
      </c>
      <c r="K3">
        <v>1</v>
      </c>
      <c r="L3" t="s">
        <v>32</v>
      </c>
      <c r="M3" t="s">
        <v>15</v>
      </c>
      <c r="N3" s="1">
        <f>I3</f>
        <v>35.227272727272727</v>
      </c>
      <c r="O3" s="1">
        <f>N3/$B$45*100</f>
        <v>56.36363636363636</v>
      </c>
      <c r="R3" s="22">
        <v>0.41736111111111113</v>
      </c>
      <c r="S3" s="22">
        <v>0.37986111111111115</v>
      </c>
      <c r="T3" s="20">
        <f>R3-S3</f>
        <v>3.7499999999999978E-2</v>
      </c>
      <c r="U3" s="21">
        <f>HOUR(T3)*60+MINUTE(T3)</f>
        <v>54</v>
      </c>
      <c r="V3" s="1">
        <v>0</v>
      </c>
      <c r="W3" s="21">
        <f>U3-V3</f>
        <v>54</v>
      </c>
    </row>
    <row r="4" spans="1:23" x14ac:dyDescent="0.2">
      <c r="A4">
        <v>2</v>
      </c>
      <c r="B4" t="s">
        <v>63</v>
      </c>
      <c r="C4" t="s">
        <v>15</v>
      </c>
      <c r="D4" s="10">
        <v>21.5</v>
      </c>
      <c r="E4" s="18">
        <f t="shared" ref="E4:E26" si="0">W4</f>
        <v>88</v>
      </c>
      <c r="F4" s="19">
        <f t="shared" ref="F4:F25" si="1">E4-$E$44</f>
        <v>55</v>
      </c>
      <c r="G4" s="13">
        <f t="shared" ref="G4:G25" si="2">F4*$E$47</f>
        <v>12.5</v>
      </c>
      <c r="H4" s="13">
        <f t="shared" ref="H4:H25" si="3">$B$46-G4</f>
        <v>0</v>
      </c>
      <c r="I4" s="13">
        <f t="shared" ref="I4:I25" si="4">H4+D4</f>
        <v>21.5</v>
      </c>
      <c r="K4">
        <v>2</v>
      </c>
      <c r="L4" t="s">
        <v>63</v>
      </c>
      <c r="M4" t="s">
        <v>15</v>
      </c>
      <c r="N4" s="1">
        <f t="shared" ref="N4:N26" si="5">I4</f>
        <v>21.5</v>
      </c>
      <c r="O4" s="1">
        <f t="shared" ref="O4:O26" si="6">N4/$B$45*100</f>
        <v>34.4</v>
      </c>
      <c r="R4" s="22">
        <v>0.44375000000000003</v>
      </c>
      <c r="S4" s="22">
        <v>0.38263888888888892</v>
      </c>
      <c r="T4" s="20">
        <f>R4-S4</f>
        <v>6.1111111111111116E-2</v>
      </c>
      <c r="U4" s="21">
        <f t="shared" ref="U4:U26" si="7">HOUR(T4)*60+MINUTE(T4)</f>
        <v>88</v>
      </c>
      <c r="V4" s="1">
        <v>0</v>
      </c>
      <c r="W4" s="21">
        <f t="shared" ref="W4:W26" si="8">U4-V4</f>
        <v>88</v>
      </c>
    </row>
    <row r="5" spans="1:23" x14ac:dyDescent="0.2">
      <c r="A5">
        <v>3</v>
      </c>
      <c r="B5" t="s">
        <v>30</v>
      </c>
      <c r="C5" t="s">
        <v>31</v>
      </c>
      <c r="D5" s="10">
        <v>39.5</v>
      </c>
      <c r="E5" s="18">
        <f t="shared" si="0"/>
        <v>51</v>
      </c>
      <c r="F5" s="19">
        <f t="shared" si="1"/>
        <v>18</v>
      </c>
      <c r="G5" s="13">
        <f t="shared" si="2"/>
        <v>4.0909090909090908</v>
      </c>
      <c r="H5" s="13">
        <f t="shared" si="3"/>
        <v>8.4090909090909101</v>
      </c>
      <c r="I5" s="13">
        <f t="shared" si="4"/>
        <v>47.909090909090907</v>
      </c>
      <c r="K5">
        <v>3</v>
      </c>
      <c r="L5" t="s">
        <v>30</v>
      </c>
      <c r="M5" t="s">
        <v>31</v>
      </c>
      <c r="N5" s="1">
        <f t="shared" si="5"/>
        <v>47.909090909090907</v>
      </c>
      <c r="O5" s="1">
        <f t="shared" si="6"/>
        <v>76.654545454545456</v>
      </c>
      <c r="R5" s="22">
        <v>0.42499999999999999</v>
      </c>
      <c r="S5" s="22">
        <v>0.38958333333333334</v>
      </c>
      <c r="T5" s="20">
        <f t="shared" ref="T5:T26" si="9">R5-S5</f>
        <v>3.5416666666666652E-2</v>
      </c>
      <c r="U5" s="21">
        <f t="shared" si="7"/>
        <v>51</v>
      </c>
      <c r="V5" s="1">
        <v>0</v>
      </c>
      <c r="W5" s="21">
        <f t="shared" si="8"/>
        <v>51</v>
      </c>
    </row>
    <row r="6" spans="1:23" x14ac:dyDescent="0.2">
      <c r="A6">
        <v>4</v>
      </c>
      <c r="B6" t="s">
        <v>60</v>
      </c>
      <c r="C6" t="s">
        <v>43</v>
      </c>
      <c r="D6" s="10">
        <v>32.5</v>
      </c>
      <c r="E6" s="18">
        <f t="shared" si="0"/>
        <v>60</v>
      </c>
      <c r="F6" s="19">
        <f t="shared" si="1"/>
        <v>27</v>
      </c>
      <c r="G6" s="13">
        <f t="shared" si="2"/>
        <v>6.1363636363636358</v>
      </c>
      <c r="H6" s="13">
        <f t="shared" si="3"/>
        <v>6.3636363636363642</v>
      </c>
      <c r="I6" s="13">
        <f t="shared" si="4"/>
        <v>38.863636363636367</v>
      </c>
      <c r="K6">
        <v>4</v>
      </c>
      <c r="L6" t="s">
        <v>60</v>
      </c>
      <c r="M6" t="s">
        <v>43</v>
      </c>
      <c r="N6" s="1">
        <f t="shared" si="5"/>
        <v>38.863636363636367</v>
      </c>
      <c r="O6" s="1">
        <f t="shared" si="6"/>
        <v>62.18181818181818</v>
      </c>
      <c r="R6" s="22">
        <v>0.43541666666666662</v>
      </c>
      <c r="S6" s="22">
        <v>0.39374999999999999</v>
      </c>
      <c r="T6" s="20">
        <f t="shared" si="9"/>
        <v>4.166666666666663E-2</v>
      </c>
      <c r="U6" s="21">
        <f t="shared" si="7"/>
        <v>60</v>
      </c>
      <c r="V6" s="1">
        <v>0</v>
      </c>
      <c r="W6" s="21">
        <f t="shared" si="8"/>
        <v>60</v>
      </c>
    </row>
    <row r="7" spans="1:23" x14ac:dyDescent="0.2">
      <c r="A7">
        <v>5</v>
      </c>
      <c r="B7" t="s">
        <v>40</v>
      </c>
      <c r="C7" t="s">
        <v>24</v>
      </c>
      <c r="D7" s="10">
        <v>28.5</v>
      </c>
      <c r="E7" s="18">
        <f t="shared" si="0"/>
        <v>40</v>
      </c>
      <c r="F7" s="19">
        <f t="shared" si="1"/>
        <v>7</v>
      </c>
      <c r="G7" s="13">
        <f t="shared" si="2"/>
        <v>1.5909090909090908</v>
      </c>
      <c r="H7" s="13">
        <f t="shared" si="3"/>
        <v>10.90909090909091</v>
      </c>
      <c r="I7" s="13">
        <f t="shared" si="4"/>
        <v>39.409090909090907</v>
      </c>
      <c r="K7">
        <v>5</v>
      </c>
      <c r="L7" t="s">
        <v>40</v>
      </c>
      <c r="M7" t="s">
        <v>24</v>
      </c>
      <c r="N7" s="1">
        <f t="shared" si="5"/>
        <v>39.409090909090907</v>
      </c>
      <c r="O7" s="1">
        <f t="shared" si="6"/>
        <v>63.054545454545455</v>
      </c>
      <c r="R7" s="22">
        <v>0.42499999999999999</v>
      </c>
      <c r="S7" s="22">
        <v>0.3972222222222222</v>
      </c>
      <c r="T7" s="20">
        <f t="shared" si="9"/>
        <v>2.777777777777779E-2</v>
      </c>
      <c r="U7" s="21">
        <f t="shared" si="7"/>
        <v>40</v>
      </c>
      <c r="V7" s="1">
        <v>0</v>
      </c>
      <c r="W7" s="21">
        <f t="shared" si="8"/>
        <v>40</v>
      </c>
    </row>
    <row r="8" spans="1:23" x14ac:dyDescent="0.2">
      <c r="A8">
        <v>6</v>
      </c>
      <c r="B8" t="s">
        <v>65</v>
      </c>
      <c r="C8" t="s">
        <v>31</v>
      </c>
      <c r="D8" s="10">
        <v>24.5</v>
      </c>
      <c r="E8" s="18">
        <f t="shared" si="0"/>
        <v>53</v>
      </c>
      <c r="F8" s="19">
        <f t="shared" si="1"/>
        <v>20</v>
      </c>
      <c r="G8" s="13">
        <f t="shared" si="2"/>
        <v>4.545454545454545</v>
      </c>
      <c r="H8" s="13">
        <f t="shared" si="3"/>
        <v>7.954545454545455</v>
      </c>
      <c r="I8" s="13">
        <f t="shared" si="4"/>
        <v>32.454545454545453</v>
      </c>
      <c r="K8">
        <v>6</v>
      </c>
      <c r="L8" t="s">
        <v>65</v>
      </c>
      <c r="M8" t="s">
        <v>31</v>
      </c>
      <c r="N8" s="1">
        <f t="shared" si="5"/>
        <v>32.454545454545453</v>
      </c>
      <c r="O8" s="1">
        <f t="shared" si="6"/>
        <v>51.927272727272722</v>
      </c>
      <c r="R8" s="22">
        <v>0.43888888888888888</v>
      </c>
      <c r="S8" s="22">
        <v>0.40208333333333335</v>
      </c>
      <c r="T8" s="20">
        <f t="shared" si="9"/>
        <v>3.6805555555555536E-2</v>
      </c>
      <c r="U8" s="21">
        <f t="shared" si="7"/>
        <v>53</v>
      </c>
      <c r="V8" s="1">
        <v>0</v>
      </c>
      <c r="W8" s="21">
        <f t="shared" si="8"/>
        <v>53</v>
      </c>
    </row>
    <row r="9" spans="1:23" x14ac:dyDescent="0.2">
      <c r="A9">
        <v>7</v>
      </c>
      <c r="B9" t="s">
        <v>62</v>
      </c>
      <c r="C9" t="s">
        <v>15</v>
      </c>
      <c r="D9" s="10">
        <v>31</v>
      </c>
      <c r="E9" s="18">
        <f t="shared" si="0"/>
        <v>58</v>
      </c>
      <c r="F9" s="19">
        <f t="shared" si="1"/>
        <v>25</v>
      </c>
      <c r="G9" s="13">
        <f t="shared" si="2"/>
        <v>5.6818181818181817</v>
      </c>
      <c r="H9" s="13">
        <f t="shared" si="3"/>
        <v>6.8181818181818183</v>
      </c>
      <c r="I9" s="13">
        <f t="shared" si="4"/>
        <v>37.81818181818182</v>
      </c>
      <c r="K9">
        <v>7</v>
      </c>
      <c r="L9" t="s">
        <v>62</v>
      </c>
      <c r="M9" t="s">
        <v>15</v>
      </c>
      <c r="N9" s="1">
        <f t="shared" si="5"/>
        <v>37.81818181818182</v>
      </c>
      <c r="O9" s="1">
        <f t="shared" si="6"/>
        <v>60.509090909090915</v>
      </c>
      <c r="R9" s="5">
        <v>0.4458333333333333</v>
      </c>
      <c r="S9" s="5">
        <v>0.40486111111111112</v>
      </c>
      <c r="T9" s="20">
        <f>R9-S9</f>
        <v>4.0972222222222188E-2</v>
      </c>
      <c r="U9" s="21">
        <f t="shared" si="7"/>
        <v>59</v>
      </c>
      <c r="V9" s="1">
        <v>1</v>
      </c>
      <c r="W9" s="21">
        <f>U9-V9</f>
        <v>58</v>
      </c>
    </row>
    <row r="10" spans="1:23" x14ac:dyDescent="0.2">
      <c r="A10">
        <v>8</v>
      </c>
      <c r="B10" t="s">
        <v>59</v>
      </c>
      <c r="C10" t="s">
        <v>37</v>
      </c>
      <c r="D10" s="10">
        <v>30.5</v>
      </c>
      <c r="E10" s="18">
        <f t="shared" si="0"/>
        <v>59</v>
      </c>
      <c r="F10" s="19">
        <f t="shared" si="1"/>
        <v>26</v>
      </c>
      <c r="G10" s="13">
        <f t="shared" si="2"/>
        <v>5.9090909090909092</v>
      </c>
      <c r="H10" s="13">
        <f t="shared" si="3"/>
        <v>6.5909090909090908</v>
      </c>
      <c r="I10" s="13">
        <f t="shared" si="4"/>
        <v>37.090909090909093</v>
      </c>
      <c r="K10">
        <v>8</v>
      </c>
      <c r="L10" t="s">
        <v>59</v>
      </c>
      <c r="M10" t="s">
        <v>37</v>
      </c>
      <c r="N10" s="1">
        <f t="shared" si="5"/>
        <v>37.090909090909093</v>
      </c>
      <c r="O10" s="1">
        <f t="shared" si="6"/>
        <v>59.345454545454544</v>
      </c>
      <c r="R10" s="22">
        <v>0.4513888888888889</v>
      </c>
      <c r="S10" s="22">
        <v>0.41041666666666665</v>
      </c>
      <c r="T10" s="20">
        <f>R10-S10</f>
        <v>4.0972222222222243E-2</v>
      </c>
      <c r="U10" s="21">
        <f t="shared" si="7"/>
        <v>59</v>
      </c>
      <c r="V10" s="1">
        <v>0</v>
      </c>
      <c r="W10" s="21">
        <f t="shared" si="8"/>
        <v>59</v>
      </c>
    </row>
    <row r="11" spans="1:23" x14ac:dyDescent="0.2">
      <c r="A11">
        <v>9</v>
      </c>
      <c r="B11" t="s">
        <v>20</v>
      </c>
      <c r="C11" t="s">
        <v>21</v>
      </c>
      <c r="D11" s="10">
        <v>30.5</v>
      </c>
      <c r="E11" s="18">
        <f t="shared" si="0"/>
        <v>48</v>
      </c>
      <c r="F11" s="19">
        <f t="shared" si="1"/>
        <v>15</v>
      </c>
      <c r="G11" s="13">
        <f t="shared" si="2"/>
        <v>3.4090909090909092</v>
      </c>
      <c r="H11" s="13">
        <f t="shared" si="3"/>
        <v>9.0909090909090899</v>
      </c>
      <c r="I11" s="13">
        <f t="shared" si="4"/>
        <v>39.590909090909093</v>
      </c>
      <c r="K11">
        <v>9</v>
      </c>
      <c r="L11" t="s">
        <v>20</v>
      </c>
      <c r="M11" t="s">
        <v>21</v>
      </c>
      <c r="N11" s="1">
        <f t="shared" si="5"/>
        <v>39.590909090909093</v>
      </c>
      <c r="O11" s="1">
        <f t="shared" si="6"/>
        <v>63.345454545454551</v>
      </c>
      <c r="R11" s="22">
        <v>0.44791666666666669</v>
      </c>
      <c r="S11" s="22">
        <v>0.4145833333333333</v>
      </c>
      <c r="T11" s="20">
        <f t="shared" si="9"/>
        <v>3.3333333333333381E-2</v>
      </c>
      <c r="U11" s="21">
        <f t="shared" si="7"/>
        <v>48</v>
      </c>
      <c r="V11" s="1">
        <v>0</v>
      </c>
      <c r="W11" s="21">
        <f t="shared" si="8"/>
        <v>48</v>
      </c>
    </row>
    <row r="12" spans="1:23" x14ac:dyDescent="0.2">
      <c r="A12">
        <v>10</v>
      </c>
      <c r="B12" t="s">
        <v>64</v>
      </c>
      <c r="C12" t="s">
        <v>23</v>
      </c>
      <c r="D12" s="10">
        <v>29.5</v>
      </c>
      <c r="E12" s="18">
        <f t="shared" si="0"/>
        <v>48</v>
      </c>
      <c r="F12" s="19">
        <f t="shared" si="1"/>
        <v>15</v>
      </c>
      <c r="G12" s="13">
        <f t="shared" si="2"/>
        <v>3.4090909090909092</v>
      </c>
      <c r="H12" s="13">
        <f t="shared" si="3"/>
        <v>9.0909090909090899</v>
      </c>
      <c r="I12" s="13">
        <f t="shared" si="4"/>
        <v>38.590909090909093</v>
      </c>
      <c r="K12">
        <v>10</v>
      </c>
      <c r="L12" t="s">
        <v>64</v>
      </c>
      <c r="M12" t="s">
        <v>23</v>
      </c>
      <c r="N12" s="1">
        <f t="shared" si="5"/>
        <v>38.590909090909093</v>
      </c>
      <c r="O12" s="1">
        <f t="shared" si="6"/>
        <v>61.74545454545455</v>
      </c>
      <c r="R12" s="22">
        <v>0.45069444444444445</v>
      </c>
      <c r="S12" s="22">
        <v>0.41736111111111113</v>
      </c>
      <c r="T12" s="20">
        <f t="shared" si="9"/>
        <v>3.3333333333333326E-2</v>
      </c>
      <c r="U12" s="21">
        <f t="shared" si="7"/>
        <v>48</v>
      </c>
      <c r="V12" s="1">
        <v>0</v>
      </c>
      <c r="W12" s="21">
        <f t="shared" si="8"/>
        <v>48</v>
      </c>
    </row>
    <row r="13" spans="1:23" x14ac:dyDescent="0.2">
      <c r="A13">
        <v>11</v>
      </c>
      <c r="B13" t="s">
        <v>22</v>
      </c>
      <c r="C13" t="s">
        <v>52</v>
      </c>
      <c r="D13" s="10">
        <v>39</v>
      </c>
      <c r="E13" s="18">
        <f t="shared" si="0"/>
        <v>59</v>
      </c>
      <c r="F13" s="19">
        <f t="shared" si="1"/>
        <v>26</v>
      </c>
      <c r="G13" s="13">
        <f t="shared" si="2"/>
        <v>5.9090909090909092</v>
      </c>
      <c r="H13" s="13">
        <f t="shared" si="3"/>
        <v>6.5909090909090908</v>
      </c>
      <c r="I13" s="13">
        <f t="shared" si="4"/>
        <v>45.590909090909093</v>
      </c>
      <c r="K13">
        <v>11</v>
      </c>
      <c r="L13" t="s">
        <v>22</v>
      </c>
      <c r="M13" t="s">
        <v>52</v>
      </c>
      <c r="N13" s="1">
        <f t="shared" si="5"/>
        <v>45.590909090909093</v>
      </c>
      <c r="O13" s="1">
        <f t="shared" si="6"/>
        <v>72.945454545454552</v>
      </c>
      <c r="R13" s="5">
        <v>0.47013888888888888</v>
      </c>
      <c r="S13" s="5">
        <v>0.42291666666666666</v>
      </c>
      <c r="T13" s="20">
        <f>R10-S10</f>
        <v>4.0972222222222243E-2</v>
      </c>
      <c r="U13" s="21">
        <f t="shared" si="7"/>
        <v>59</v>
      </c>
      <c r="V13" s="1">
        <v>0</v>
      </c>
      <c r="W13" s="21">
        <f t="shared" si="8"/>
        <v>59</v>
      </c>
    </row>
    <row r="14" spans="1:23" x14ac:dyDescent="0.2">
      <c r="A14">
        <v>12</v>
      </c>
      <c r="B14" t="s">
        <v>56</v>
      </c>
      <c r="C14" t="s">
        <v>33</v>
      </c>
      <c r="D14" s="10">
        <v>22</v>
      </c>
      <c r="E14" s="18">
        <f t="shared" si="0"/>
        <v>62</v>
      </c>
      <c r="F14" s="19">
        <f t="shared" si="1"/>
        <v>29</v>
      </c>
      <c r="G14" s="13">
        <f t="shared" si="2"/>
        <v>6.5909090909090908</v>
      </c>
      <c r="H14" s="13">
        <f t="shared" si="3"/>
        <v>5.9090909090909092</v>
      </c>
      <c r="I14" s="13">
        <f t="shared" si="4"/>
        <v>27.90909090909091</v>
      </c>
      <c r="K14">
        <v>12</v>
      </c>
      <c r="L14" t="s">
        <v>56</v>
      </c>
      <c r="M14" t="s">
        <v>33</v>
      </c>
      <c r="N14" s="1">
        <f t="shared" si="5"/>
        <v>27.90909090909091</v>
      </c>
      <c r="O14" s="1">
        <f t="shared" si="6"/>
        <v>44.654545454545456</v>
      </c>
      <c r="R14" s="22">
        <v>0.46666666666666662</v>
      </c>
      <c r="S14" s="22">
        <v>0.4236111111111111</v>
      </c>
      <c r="T14" s="20">
        <f t="shared" si="9"/>
        <v>4.3055555555555514E-2</v>
      </c>
      <c r="U14" s="21">
        <f t="shared" si="7"/>
        <v>62</v>
      </c>
      <c r="V14" s="1">
        <v>0</v>
      </c>
      <c r="W14" s="21">
        <f t="shared" si="8"/>
        <v>62</v>
      </c>
    </row>
    <row r="15" spans="1:23" x14ac:dyDescent="0.2">
      <c r="A15">
        <v>13</v>
      </c>
      <c r="B15" t="s">
        <v>27</v>
      </c>
      <c r="C15" t="s">
        <v>17</v>
      </c>
      <c r="D15" s="10">
        <v>31</v>
      </c>
      <c r="E15" s="18">
        <f t="shared" si="0"/>
        <v>61</v>
      </c>
      <c r="F15" s="19">
        <f t="shared" si="1"/>
        <v>28</v>
      </c>
      <c r="G15" s="13">
        <f t="shared" si="2"/>
        <v>6.3636363636363633</v>
      </c>
      <c r="H15" s="13">
        <f t="shared" si="3"/>
        <v>6.1363636363636367</v>
      </c>
      <c r="I15" s="13">
        <f t="shared" si="4"/>
        <v>37.13636363636364</v>
      </c>
      <c r="K15">
        <v>13</v>
      </c>
      <c r="L15" t="s">
        <v>27</v>
      </c>
      <c r="M15" t="s">
        <v>17</v>
      </c>
      <c r="N15" s="1">
        <f t="shared" si="5"/>
        <v>37.13636363636364</v>
      </c>
      <c r="O15" s="1">
        <f t="shared" si="6"/>
        <v>59.418181818181829</v>
      </c>
      <c r="R15" s="22">
        <v>0.47083333333333338</v>
      </c>
      <c r="S15" s="22">
        <v>0.4284722222222222</v>
      </c>
      <c r="T15" s="20">
        <f t="shared" si="9"/>
        <v>4.2361111111111183E-2</v>
      </c>
      <c r="U15" s="21">
        <f t="shared" si="7"/>
        <v>61</v>
      </c>
      <c r="V15" s="1">
        <v>0</v>
      </c>
      <c r="W15" s="21">
        <f t="shared" si="8"/>
        <v>61</v>
      </c>
    </row>
    <row r="16" spans="1:23" x14ac:dyDescent="0.2">
      <c r="A16">
        <v>14</v>
      </c>
      <c r="B16" t="s">
        <v>16</v>
      </c>
      <c r="C16" t="s">
        <v>17</v>
      </c>
      <c r="D16" s="10">
        <v>31.5</v>
      </c>
      <c r="E16" s="18">
        <f t="shared" si="0"/>
        <v>67</v>
      </c>
      <c r="F16" s="19">
        <f t="shared" si="1"/>
        <v>34</v>
      </c>
      <c r="G16" s="13">
        <f t="shared" si="2"/>
        <v>7.7272727272727266</v>
      </c>
      <c r="H16" s="13">
        <f t="shared" si="3"/>
        <v>4.7727272727272734</v>
      </c>
      <c r="I16" s="13">
        <f t="shared" si="4"/>
        <v>36.272727272727273</v>
      </c>
      <c r="K16">
        <v>14</v>
      </c>
      <c r="L16" t="s">
        <v>16</v>
      </c>
      <c r="M16" t="s">
        <v>17</v>
      </c>
      <c r="N16" s="1">
        <f t="shared" si="5"/>
        <v>36.272727272727273</v>
      </c>
      <c r="O16" s="1">
        <f t="shared" si="6"/>
        <v>58.036363636363639</v>
      </c>
      <c r="R16" s="22">
        <v>0.47847222222222219</v>
      </c>
      <c r="S16" s="22">
        <v>0.43194444444444446</v>
      </c>
      <c r="T16" s="20">
        <f t="shared" si="9"/>
        <v>4.6527777777777724E-2</v>
      </c>
      <c r="U16" s="21">
        <f t="shared" si="7"/>
        <v>67</v>
      </c>
      <c r="V16" s="1">
        <v>0</v>
      </c>
      <c r="W16" s="21">
        <f t="shared" si="8"/>
        <v>67</v>
      </c>
    </row>
    <row r="17" spans="1:23" x14ac:dyDescent="0.2">
      <c r="A17">
        <v>15</v>
      </c>
      <c r="B17" t="s">
        <v>18</v>
      </c>
      <c r="C17" t="s">
        <v>19</v>
      </c>
      <c r="D17" s="10">
        <v>36</v>
      </c>
      <c r="E17" s="18">
        <f t="shared" si="0"/>
        <v>41</v>
      </c>
      <c r="F17" s="19">
        <f t="shared" si="1"/>
        <v>8</v>
      </c>
      <c r="G17" s="13">
        <f t="shared" si="2"/>
        <v>1.8181818181818181</v>
      </c>
      <c r="H17" s="13">
        <f t="shared" si="3"/>
        <v>10.681818181818182</v>
      </c>
      <c r="I17" s="13">
        <f t="shared" si="4"/>
        <v>46.68181818181818</v>
      </c>
      <c r="K17">
        <v>15</v>
      </c>
      <c r="L17" t="s">
        <v>18</v>
      </c>
      <c r="M17" t="s">
        <v>19</v>
      </c>
      <c r="N17" s="1">
        <f t="shared" si="5"/>
        <v>46.68181818181818</v>
      </c>
      <c r="O17" s="1">
        <f t="shared" si="6"/>
        <v>74.690909090909088</v>
      </c>
      <c r="R17" s="22">
        <v>0.46388888888888885</v>
      </c>
      <c r="S17" s="22">
        <v>0.43541666666666662</v>
      </c>
      <c r="T17" s="20">
        <f t="shared" si="9"/>
        <v>2.8472222222222232E-2</v>
      </c>
      <c r="U17" s="21">
        <f t="shared" si="7"/>
        <v>41</v>
      </c>
      <c r="V17" s="1">
        <v>0</v>
      </c>
      <c r="W17" s="21">
        <f t="shared" si="8"/>
        <v>41</v>
      </c>
    </row>
    <row r="18" spans="1:23" x14ac:dyDescent="0.2">
      <c r="A18">
        <v>16</v>
      </c>
      <c r="B18" t="s">
        <v>34</v>
      </c>
      <c r="C18" t="s">
        <v>35</v>
      </c>
      <c r="D18" s="10">
        <v>26.5</v>
      </c>
      <c r="E18" s="18">
        <f t="shared" si="0"/>
        <v>68</v>
      </c>
      <c r="F18" s="19">
        <f t="shared" si="1"/>
        <v>35</v>
      </c>
      <c r="G18" s="13">
        <f t="shared" si="2"/>
        <v>7.9545454545454541</v>
      </c>
      <c r="H18" s="13">
        <f t="shared" si="3"/>
        <v>4.5454545454545459</v>
      </c>
      <c r="I18" s="13">
        <f t="shared" si="4"/>
        <v>31.045454545454547</v>
      </c>
      <c r="K18">
        <v>16</v>
      </c>
      <c r="L18" t="s">
        <v>34</v>
      </c>
      <c r="M18" t="s">
        <v>35</v>
      </c>
      <c r="N18" s="1">
        <f t="shared" si="5"/>
        <v>31.045454545454547</v>
      </c>
      <c r="O18" s="1">
        <f t="shared" si="6"/>
        <v>49.672727272727272</v>
      </c>
      <c r="R18" s="22">
        <v>0.4861111111111111</v>
      </c>
      <c r="S18" s="22">
        <v>0.43888888888888888</v>
      </c>
      <c r="T18" s="20">
        <f t="shared" si="9"/>
        <v>4.7222222222222221E-2</v>
      </c>
      <c r="U18" s="21">
        <f t="shared" si="7"/>
        <v>68</v>
      </c>
      <c r="V18" s="1">
        <v>0</v>
      </c>
      <c r="W18" s="21">
        <f t="shared" si="8"/>
        <v>68</v>
      </c>
    </row>
    <row r="19" spans="1:23" x14ac:dyDescent="0.2">
      <c r="A19">
        <v>17</v>
      </c>
      <c r="B19" t="s">
        <v>57</v>
      </c>
      <c r="C19" t="s">
        <v>58</v>
      </c>
      <c r="D19" s="10">
        <v>41</v>
      </c>
      <c r="E19" s="18">
        <f t="shared" si="0"/>
        <v>67</v>
      </c>
      <c r="F19" s="19">
        <f t="shared" si="1"/>
        <v>34</v>
      </c>
      <c r="G19" s="13">
        <f t="shared" si="2"/>
        <v>7.7272727272727266</v>
      </c>
      <c r="H19" s="13">
        <f t="shared" si="3"/>
        <v>4.7727272727272734</v>
      </c>
      <c r="I19" s="13">
        <f t="shared" si="4"/>
        <v>45.772727272727273</v>
      </c>
      <c r="K19">
        <v>17</v>
      </c>
      <c r="L19" t="s">
        <v>57</v>
      </c>
      <c r="M19" t="s">
        <v>58</v>
      </c>
      <c r="N19" s="1">
        <f t="shared" si="5"/>
        <v>45.772727272727273</v>
      </c>
      <c r="O19" s="1">
        <f t="shared" si="6"/>
        <v>73.236363636363635</v>
      </c>
      <c r="R19" s="22">
        <v>0.48749999999999999</v>
      </c>
      <c r="S19" s="22">
        <v>0.44097222222222227</v>
      </c>
      <c r="T19" s="20">
        <f t="shared" si="9"/>
        <v>4.6527777777777724E-2</v>
      </c>
      <c r="U19" s="21">
        <f t="shared" si="7"/>
        <v>67</v>
      </c>
      <c r="V19" s="1">
        <v>0</v>
      </c>
      <c r="W19" s="21">
        <f t="shared" si="8"/>
        <v>67</v>
      </c>
    </row>
    <row r="20" spans="1:23" x14ac:dyDescent="0.2">
      <c r="A20">
        <v>18</v>
      </c>
      <c r="B20" t="s">
        <v>25</v>
      </c>
      <c r="C20" t="s">
        <v>26</v>
      </c>
      <c r="D20" s="10">
        <v>27.5</v>
      </c>
      <c r="E20" s="18">
        <f t="shared" si="0"/>
        <v>46</v>
      </c>
      <c r="F20" s="19">
        <f t="shared" si="1"/>
        <v>13</v>
      </c>
      <c r="G20" s="13">
        <f t="shared" si="2"/>
        <v>2.9545454545454546</v>
      </c>
      <c r="H20" s="13">
        <f t="shared" si="3"/>
        <v>9.545454545454545</v>
      </c>
      <c r="I20" s="13">
        <f t="shared" si="4"/>
        <v>37.045454545454547</v>
      </c>
      <c r="K20">
        <v>18</v>
      </c>
      <c r="L20" t="s">
        <v>25</v>
      </c>
      <c r="M20" t="s">
        <v>26</v>
      </c>
      <c r="N20" s="1">
        <f t="shared" si="5"/>
        <v>37.045454545454547</v>
      </c>
      <c r="O20" s="1">
        <f t="shared" si="6"/>
        <v>59.27272727272728</v>
      </c>
      <c r="R20" s="22">
        <v>0.47916666666666669</v>
      </c>
      <c r="S20" s="22">
        <v>0.44722222222222219</v>
      </c>
      <c r="T20" s="20">
        <f t="shared" si="9"/>
        <v>3.1944444444444497E-2</v>
      </c>
      <c r="U20" s="21">
        <f t="shared" si="7"/>
        <v>46</v>
      </c>
      <c r="V20" s="1">
        <v>0</v>
      </c>
      <c r="W20" s="21">
        <f t="shared" si="8"/>
        <v>46</v>
      </c>
    </row>
    <row r="21" spans="1:23" x14ac:dyDescent="0.2">
      <c r="A21">
        <v>19</v>
      </c>
      <c r="B21" t="s">
        <v>38</v>
      </c>
      <c r="C21" t="s">
        <v>39</v>
      </c>
      <c r="D21" s="10">
        <v>32</v>
      </c>
      <c r="E21" s="18">
        <f t="shared" si="0"/>
        <v>60</v>
      </c>
      <c r="F21" s="19">
        <f t="shared" si="1"/>
        <v>27</v>
      </c>
      <c r="G21" s="13">
        <f t="shared" si="2"/>
        <v>6.1363636363636358</v>
      </c>
      <c r="H21" s="13">
        <f t="shared" si="3"/>
        <v>6.3636363636363642</v>
      </c>
      <c r="I21" s="13">
        <f t="shared" si="4"/>
        <v>38.363636363636367</v>
      </c>
      <c r="K21">
        <v>19</v>
      </c>
      <c r="L21" t="s">
        <v>38</v>
      </c>
      <c r="M21" t="s">
        <v>39</v>
      </c>
      <c r="N21" s="1">
        <f t="shared" si="5"/>
        <v>38.363636363636367</v>
      </c>
      <c r="O21" s="1">
        <f t="shared" si="6"/>
        <v>61.381818181818183</v>
      </c>
      <c r="R21" s="22">
        <v>0.49027777777777781</v>
      </c>
      <c r="S21" s="22">
        <v>0.44861111111111113</v>
      </c>
      <c r="T21" s="20">
        <f t="shared" si="9"/>
        <v>4.1666666666666685E-2</v>
      </c>
      <c r="U21" s="21">
        <f t="shared" si="7"/>
        <v>60</v>
      </c>
      <c r="V21" s="1">
        <v>0</v>
      </c>
      <c r="W21" s="21">
        <f t="shared" si="8"/>
        <v>60</v>
      </c>
    </row>
    <row r="22" spans="1:23" x14ac:dyDescent="0.2">
      <c r="A22">
        <v>20</v>
      </c>
      <c r="B22" t="s">
        <v>41</v>
      </c>
      <c r="C22" t="s">
        <v>42</v>
      </c>
      <c r="D22" s="10">
        <v>32.5</v>
      </c>
      <c r="E22" s="18">
        <f t="shared" si="0"/>
        <v>37</v>
      </c>
      <c r="F22" s="19">
        <f t="shared" si="1"/>
        <v>4</v>
      </c>
      <c r="G22" s="13">
        <f t="shared" si="2"/>
        <v>0.90909090909090906</v>
      </c>
      <c r="H22" s="13">
        <f t="shared" si="3"/>
        <v>11.590909090909092</v>
      </c>
      <c r="I22" s="13">
        <f t="shared" si="4"/>
        <v>44.090909090909093</v>
      </c>
      <c r="K22">
        <v>20</v>
      </c>
      <c r="L22" t="s">
        <v>41</v>
      </c>
      <c r="M22" t="s">
        <v>42</v>
      </c>
      <c r="N22" s="1">
        <f t="shared" si="5"/>
        <v>44.090909090909093</v>
      </c>
      <c r="O22" s="1">
        <f t="shared" si="6"/>
        <v>70.545454545454547</v>
      </c>
      <c r="R22" s="22">
        <v>0.47916666666666669</v>
      </c>
      <c r="S22" s="22">
        <v>0.45347222222222222</v>
      </c>
      <c r="T22" s="20">
        <f t="shared" si="9"/>
        <v>2.5694444444444464E-2</v>
      </c>
      <c r="U22" s="21">
        <f t="shared" si="7"/>
        <v>37</v>
      </c>
      <c r="V22" s="1">
        <v>0</v>
      </c>
      <c r="W22" s="21">
        <f t="shared" si="8"/>
        <v>37</v>
      </c>
    </row>
    <row r="23" spans="1:23" x14ac:dyDescent="0.2">
      <c r="A23">
        <v>21</v>
      </c>
      <c r="B23" t="s">
        <v>61</v>
      </c>
      <c r="C23" t="s">
        <v>52</v>
      </c>
      <c r="D23" s="10">
        <v>25.5</v>
      </c>
      <c r="E23" s="18">
        <f t="shared" si="0"/>
        <v>72</v>
      </c>
      <c r="F23" s="19">
        <f t="shared" si="1"/>
        <v>39</v>
      </c>
      <c r="G23" s="13">
        <f t="shared" si="2"/>
        <v>8.8636363636363633</v>
      </c>
      <c r="H23" s="13">
        <f t="shared" si="3"/>
        <v>3.6363636363636367</v>
      </c>
      <c r="I23" s="13">
        <f t="shared" si="4"/>
        <v>29.136363636363637</v>
      </c>
      <c r="K23">
        <v>21</v>
      </c>
      <c r="L23" t="s">
        <v>61</v>
      </c>
      <c r="M23" t="s">
        <v>52</v>
      </c>
      <c r="N23" s="1">
        <f t="shared" si="5"/>
        <v>29.136363636363637</v>
      </c>
      <c r="O23" s="1">
        <f t="shared" si="6"/>
        <v>46.618181818181817</v>
      </c>
      <c r="R23" s="22">
        <v>0.50694444444444442</v>
      </c>
      <c r="S23" s="22">
        <v>0.45694444444444443</v>
      </c>
      <c r="T23" s="20">
        <f t="shared" si="9"/>
        <v>4.9999999999999989E-2</v>
      </c>
      <c r="U23" s="21">
        <f t="shared" si="7"/>
        <v>72</v>
      </c>
      <c r="V23" s="1">
        <v>0</v>
      </c>
      <c r="W23" s="21">
        <f t="shared" si="8"/>
        <v>72</v>
      </c>
    </row>
    <row r="24" spans="1:23" x14ac:dyDescent="0.2">
      <c r="A24">
        <v>22</v>
      </c>
      <c r="B24" t="s">
        <v>36</v>
      </c>
      <c r="C24" t="s">
        <v>24</v>
      </c>
      <c r="D24" s="26">
        <v>37.5</v>
      </c>
      <c r="E24" s="18">
        <f t="shared" si="0"/>
        <v>33</v>
      </c>
      <c r="F24" s="19">
        <f t="shared" si="1"/>
        <v>0</v>
      </c>
      <c r="G24" s="13">
        <f t="shared" si="2"/>
        <v>0</v>
      </c>
      <c r="H24" s="13">
        <f t="shared" si="3"/>
        <v>12.5</v>
      </c>
      <c r="I24" s="13">
        <f t="shared" si="4"/>
        <v>50</v>
      </c>
      <c r="K24">
        <v>22</v>
      </c>
      <c r="L24" t="s">
        <v>36</v>
      </c>
      <c r="M24" t="s">
        <v>24</v>
      </c>
      <c r="N24" s="1">
        <f t="shared" si="5"/>
        <v>50</v>
      </c>
      <c r="O24" s="1">
        <f t="shared" si="6"/>
        <v>80</v>
      </c>
      <c r="R24" s="22">
        <v>0.48125000000000001</v>
      </c>
      <c r="S24" s="22">
        <v>0.45833333333333331</v>
      </c>
      <c r="T24" s="20">
        <f t="shared" si="9"/>
        <v>2.2916666666666696E-2</v>
      </c>
      <c r="U24" s="21">
        <f t="shared" si="7"/>
        <v>33</v>
      </c>
      <c r="V24" s="1">
        <v>0</v>
      </c>
      <c r="W24" s="21">
        <f t="shared" si="8"/>
        <v>33</v>
      </c>
    </row>
    <row r="25" spans="1:23" x14ac:dyDescent="0.2">
      <c r="A25">
        <v>23</v>
      </c>
      <c r="B25" t="s">
        <v>28</v>
      </c>
      <c r="C25" t="s">
        <v>29</v>
      </c>
      <c r="D25" s="10">
        <v>37.5</v>
      </c>
      <c r="E25" s="18">
        <f t="shared" si="0"/>
        <v>43</v>
      </c>
      <c r="F25" s="19">
        <f t="shared" si="1"/>
        <v>10</v>
      </c>
      <c r="G25" s="13">
        <f t="shared" si="2"/>
        <v>2.2727272727272725</v>
      </c>
      <c r="H25" s="13">
        <f t="shared" si="3"/>
        <v>10.227272727272727</v>
      </c>
      <c r="I25" s="13">
        <f t="shared" si="4"/>
        <v>47.727272727272727</v>
      </c>
      <c r="K25">
        <v>23</v>
      </c>
      <c r="L25" t="s">
        <v>28</v>
      </c>
      <c r="M25" t="s">
        <v>29</v>
      </c>
      <c r="N25" s="1">
        <f t="shared" si="5"/>
        <v>47.727272727272727</v>
      </c>
      <c r="O25" s="1">
        <f t="shared" si="6"/>
        <v>76.363636363636374</v>
      </c>
      <c r="R25" s="22">
        <v>0.49236111111111108</v>
      </c>
      <c r="S25" s="22">
        <v>0.46249999999999997</v>
      </c>
      <c r="T25" s="20">
        <f t="shared" si="9"/>
        <v>2.9861111111111116E-2</v>
      </c>
      <c r="U25" s="21">
        <f t="shared" si="7"/>
        <v>43</v>
      </c>
      <c r="V25" s="1">
        <v>0</v>
      </c>
      <c r="W25" s="21">
        <f t="shared" si="8"/>
        <v>43</v>
      </c>
    </row>
    <row r="26" spans="1:23" x14ac:dyDescent="0.2">
      <c r="A26">
        <v>24</v>
      </c>
      <c r="B26" t="s">
        <v>55</v>
      </c>
      <c r="C26" t="s">
        <v>33</v>
      </c>
      <c r="D26" s="10">
        <v>29.5</v>
      </c>
      <c r="E26" s="18">
        <f t="shared" si="0"/>
        <v>63</v>
      </c>
      <c r="F26" s="19">
        <f>E26-$E$44</f>
        <v>30</v>
      </c>
      <c r="G26" s="13">
        <f>F26*$E$47</f>
        <v>6.8181818181818183</v>
      </c>
      <c r="H26" s="13">
        <f>$B$46-G26</f>
        <v>5.6818181818181817</v>
      </c>
      <c r="I26" s="13">
        <f>H26+D26</f>
        <v>35.18181818181818</v>
      </c>
      <c r="K26">
        <v>24</v>
      </c>
      <c r="L26" t="s">
        <v>55</v>
      </c>
      <c r="M26" t="s">
        <v>33</v>
      </c>
      <c r="N26" s="1">
        <f t="shared" si="5"/>
        <v>35.18181818181818</v>
      </c>
      <c r="O26" s="1">
        <f t="shared" si="6"/>
        <v>56.290909090909089</v>
      </c>
      <c r="R26" s="22">
        <v>0.50902777777777775</v>
      </c>
      <c r="S26" s="22">
        <v>0.46527777777777773</v>
      </c>
      <c r="T26" s="20">
        <f t="shared" si="9"/>
        <v>4.3750000000000011E-2</v>
      </c>
      <c r="U26" s="21">
        <f t="shared" si="7"/>
        <v>63</v>
      </c>
      <c r="V26" s="1">
        <v>0</v>
      </c>
      <c r="W26" s="21">
        <f t="shared" si="8"/>
        <v>63</v>
      </c>
    </row>
    <row r="27" spans="1:23" x14ac:dyDescent="0.2">
      <c r="A27">
        <v>25</v>
      </c>
      <c r="D27" s="10"/>
      <c r="E27" s="18"/>
      <c r="F27" s="19"/>
      <c r="G27" s="13"/>
      <c r="H27" s="13"/>
      <c r="I27" s="13"/>
      <c r="N27" s="1"/>
      <c r="O27" s="1"/>
      <c r="R27" s="22"/>
      <c r="S27" s="22"/>
      <c r="T27" s="20"/>
      <c r="U27" s="21"/>
      <c r="W27" s="21"/>
    </row>
    <row r="28" spans="1:23" x14ac:dyDescent="0.2">
      <c r="A28">
        <v>26</v>
      </c>
      <c r="D28" s="10"/>
      <c r="E28" s="18"/>
      <c r="F28" s="19"/>
      <c r="G28" s="13"/>
      <c r="H28" s="13"/>
      <c r="I28" s="13"/>
      <c r="N28" s="1"/>
      <c r="O28" s="1"/>
      <c r="R28" s="22"/>
      <c r="S28" s="22"/>
      <c r="T28" s="20"/>
      <c r="U28" s="21"/>
      <c r="W28" s="21"/>
    </row>
    <row r="29" spans="1:23" x14ac:dyDescent="0.2">
      <c r="A29">
        <v>27</v>
      </c>
      <c r="D29" s="10"/>
      <c r="E29" s="18"/>
      <c r="F29" s="19"/>
      <c r="G29" s="13"/>
      <c r="H29" s="13"/>
      <c r="I29" s="13"/>
      <c r="N29" s="1"/>
      <c r="O29" s="1"/>
      <c r="R29" s="22"/>
      <c r="S29" s="22"/>
      <c r="T29" s="20"/>
      <c r="U29" s="21"/>
      <c r="W29" s="21"/>
    </row>
    <row r="30" spans="1:23" x14ac:dyDescent="0.2">
      <c r="A30">
        <v>28</v>
      </c>
      <c r="D30" s="10"/>
      <c r="E30" s="18"/>
      <c r="F30" s="19"/>
      <c r="G30" s="13"/>
      <c r="H30" s="13"/>
      <c r="I30" s="13"/>
      <c r="N30" s="1"/>
      <c r="O30" s="1"/>
      <c r="R30" s="22"/>
      <c r="S30" s="22"/>
      <c r="T30" s="20"/>
      <c r="U30" s="21"/>
      <c r="W30" s="21"/>
    </row>
    <row r="31" spans="1:23" x14ac:dyDescent="0.2">
      <c r="A31">
        <v>29</v>
      </c>
      <c r="D31" s="10"/>
      <c r="E31" s="18"/>
      <c r="F31" s="19"/>
      <c r="G31" s="13"/>
      <c r="H31" s="13"/>
      <c r="I31" s="13"/>
      <c r="N31" s="1"/>
      <c r="O31" s="1"/>
      <c r="R31" s="22"/>
      <c r="S31" s="22"/>
      <c r="T31" s="20"/>
      <c r="U31" s="21"/>
      <c r="W31" s="21"/>
    </row>
    <row r="32" spans="1:23" x14ac:dyDescent="0.2">
      <c r="A32">
        <v>30</v>
      </c>
      <c r="D32" s="10"/>
      <c r="E32" s="18"/>
      <c r="F32" s="19"/>
      <c r="G32" s="13"/>
      <c r="H32" s="13"/>
      <c r="I32" s="13"/>
      <c r="N32" s="1"/>
      <c r="O32" s="1"/>
      <c r="R32" s="22"/>
      <c r="S32" s="22"/>
      <c r="T32" s="20"/>
      <c r="U32" s="21"/>
      <c r="W32" s="21"/>
    </row>
    <row r="33" spans="1:23" x14ac:dyDescent="0.2">
      <c r="A33">
        <v>31</v>
      </c>
      <c r="D33" s="10"/>
      <c r="E33" s="18"/>
      <c r="F33" s="19"/>
      <c r="G33" s="13"/>
      <c r="H33" s="13"/>
      <c r="I33" s="13"/>
      <c r="N33" s="1"/>
      <c r="O33" s="1"/>
      <c r="R33" s="22"/>
      <c r="S33" s="22"/>
      <c r="T33" s="20"/>
      <c r="U33" s="21"/>
      <c r="W33" s="21"/>
    </row>
    <row r="34" spans="1:23" x14ac:dyDescent="0.2">
      <c r="A34">
        <v>32</v>
      </c>
      <c r="D34" s="10"/>
      <c r="E34" s="18"/>
      <c r="F34" s="19"/>
      <c r="G34" s="13"/>
      <c r="H34" s="13"/>
      <c r="I34" s="13"/>
      <c r="N34" s="1"/>
      <c r="O34" s="1"/>
      <c r="R34" s="22"/>
      <c r="S34" s="22"/>
      <c r="T34" s="20"/>
      <c r="U34" s="21"/>
      <c r="W34" s="21"/>
    </row>
    <row r="35" spans="1:23" x14ac:dyDescent="0.2">
      <c r="A35">
        <v>33</v>
      </c>
      <c r="D35" s="10"/>
      <c r="E35" s="18"/>
      <c r="F35" s="19"/>
      <c r="G35" s="13"/>
      <c r="H35" s="13"/>
      <c r="I35" s="13"/>
      <c r="N35" s="1"/>
      <c r="O35" s="1"/>
      <c r="R35" s="22"/>
      <c r="S35" s="22"/>
      <c r="T35" s="20"/>
      <c r="U35" s="21"/>
      <c r="W35" s="21"/>
    </row>
    <row r="36" spans="1:23" x14ac:dyDescent="0.2">
      <c r="A36">
        <v>34</v>
      </c>
      <c r="D36" s="10"/>
      <c r="E36" s="18"/>
      <c r="F36" s="19"/>
      <c r="G36" s="13"/>
      <c r="H36" s="13"/>
      <c r="I36" s="13"/>
      <c r="N36" s="1"/>
      <c r="O36" s="1"/>
      <c r="R36" s="22"/>
      <c r="S36" s="22"/>
      <c r="T36" s="20"/>
      <c r="U36" s="21"/>
      <c r="W36" s="21"/>
    </row>
    <row r="37" spans="1:23" x14ac:dyDescent="0.2">
      <c r="A37">
        <v>35</v>
      </c>
      <c r="D37" s="10"/>
      <c r="E37" s="18"/>
      <c r="F37" s="19"/>
      <c r="G37" s="13"/>
      <c r="H37" s="13"/>
      <c r="I37" s="13"/>
      <c r="N37" s="1"/>
      <c r="O37" s="1"/>
      <c r="R37" s="22"/>
      <c r="S37" s="22"/>
      <c r="T37" s="20"/>
      <c r="U37" s="21"/>
      <c r="W37" s="21"/>
    </row>
    <row r="38" spans="1:23" x14ac:dyDescent="0.2">
      <c r="A38">
        <v>36</v>
      </c>
      <c r="D38" s="10"/>
      <c r="E38" s="18"/>
      <c r="F38" s="19"/>
      <c r="G38" s="13"/>
      <c r="H38" s="13"/>
      <c r="I38" s="13"/>
      <c r="N38" s="1"/>
      <c r="O38" s="1"/>
      <c r="R38" s="22"/>
      <c r="S38" s="22"/>
      <c r="T38" s="20"/>
      <c r="U38" s="21"/>
      <c r="W38" s="21"/>
    </row>
    <row r="39" spans="1:23" x14ac:dyDescent="0.2">
      <c r="A39">
        <v>37</v>
      </c>
      <c r="D39" s="10"/>
      <c r="E39" s="18"/>
      <c r="F39" s="19"/>
      <c r="G39" s="13"/>
      <c r="H39" s="13"/>
      <c r="I39" s="13"/>
      <c r="N39" s="1"/>
      <c r="O39" s="1"/>
      <c r="R39" s="22"/>
      <c r="S39" s="22"/>
      <c r="T39" s="20"/>
      <c r="U39" s="21"/>
      <c r="W39" s="21"/>
    </row>
    <row r="40" spans="1:23" x14ac:dyDescent="0.2">
      <c r="A40">
        <v>38</v>
      </c>
      <c r="D40" s="10"/>
      <c r="E40" s="18"/>
      <c r="F40" s="19"/>
      <c r="G40" s="13"/>
      <c r="H40" s="13"/>
      <c r="I40" s="13"/>
      <c r="N40" s="1"/>
      <c r="O40" s="1"/>
      <c r="R40" s="22"/>
      <c r="S40" s="22"/>
      <c r="T40" s="20"/>
      <c r="U40" s="21"/>
      <c r="W40" s="21"/>
    </row>
    <row r="43" spans="1:23" x14ac:dyDescent="0.2"/>
    <row r="44" spans="1:23" x14ac:dyDescent="0.2">
      <c r="A44" t="s">
        <v>12</v>
      </c>
      <c r="B44">
        <f>COUNTA(B3:B40)</f>
        <v>24</v>
      </c>
      <c r="D44" s="9" t="s">
        <v>8</v>
      </c>
      <c r="E44" s="9">
        <f>MIN(E3:E40)</f>
        <v>33</v>
      </c>
    </row>
    <row r="45" spans="1:23" x14ac:dyDescent="0.2">
      <c r="A45" t="s">
        <v>13</v>
      </c>
      <c r="B45">
        <v>62.5</v>
      </c>
      <c r="D45" s="9" t="s">
        <v>9</v>
      </c>
      <c r="E45" s="9">
        <f>MAX(E3:E40)</f>
        <v>88</v>
      </c>
    </row>
    <row r="46" spans="1:23" x14ac:dyDescent="0.2">
      <c r="A46" t="s">
        <v>14</v>
      </c>
      <c r="B46">
        <v>12.5</v>
      </c>
      <c r="D46" s="9" t="s">
        <v>10</v>
      </c>
      <c r="E46" s="9">
        <f>E45-E44</f>
        <v>55</v>
      </c>
    </row>
    <row r="47" spans="1:23" x14ac:dyDescent="0.2">
      <c r="D47" s="9" t="s">
        <v>11</v>
      </c>
      <c r="E47" s="9">
        <f>B46/E46</f>
        <v>0.22727272727272727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5"/>
  <sheetViews>
    <sheetView tabSelected="1" topLeftCell="D1" zoomScale="110" zoomScaleNormal="110" workbookViewId="0">
      <selection activeCell="L25" sqref="L25"/>
    </sheetView>
  </sheetViews>
  <sheetFormatPr defaultRowHeight="12.75" x14ac:dyDescent="0.2"/>
  <cols>
    <col min="1" max="1" width="20" bestFit="1" customWidth="1"/>
    <col min="2" max="2" width="36.42578125" customWidth="1"/>
    <col min="3" max="3" width="14" customWidth="1"/>
    <col min="4" max="4" width="9.5703125" customWidth="1"/>
    <col min="5" max="5" width="8.28515625" customWidth="1"/>
    <col min="6" max="6" width="10.5703125" customWidth="1"/>
    <col min="7" max="7" width="10.42578125" style="2" customWidth="1"/>
    <col min="8" max="8" width="10" customWidth="1"/>
    <col min="9" max="9" width="9.42578125" customWidth="1"/>
    <col min="11" max="11" width="14.85546875" customWidth="1"/>
    <col min="12" max="12" width="33" customWidth="1"/>
    <col min="13" max="13" width="13.85546875" customWidth="1"/>
    <col min="14" max="14" width="8.85546875" customWidth="1"/>
    <col min="15" max="15" width="9" customWidth="1"/>
    <col min="16" max="17" width="2.7109375" customWidth="1"/>
    <col min="18" max="18" width="10.28515625" customWidth="1"/>
    <col min="19" max="19" width="10.140625" customWidth="1"/>
    <col min="20" max="20" width="10.5703125" customWidth="1"/>
    <col min="22" max="22" width="9.5703125" customWidth="1"/>
    <col min="23" max="23" width="15.28515625" customWidth="1"/>
  </cols>
  <sheetData>
    <row r="1" spans="1:23" x14ac:dyDescent="0.2">
      <c r="A1" t="s">
        <v>0</v>
      </c>
      <c r="D1" s="9"/>
      <c r="E1" s="9"/>
      <c r="G1" s="1"/>
      <c r="K1" t="s">
        <v>1</v>
      </c>
      <c r="L1" t="s">
        <v>2</v>
      </c>
      <c r="N1" t="s">
        <v>3</v>
      </c>
      <c r="O1" t="s">
        <v>6</v>
      </c>
      <c r="R1" s="5"/>
      <c r="S1" s="5"/>
      <c r="U1" s="1"/>
      <c r="V1" s="16" t="s">
        <v>91</v>
      </c>
      <c r="W1" s="16" t="s">
        <v>93</v>
      </c>
    </row>
    <row r="2" spans="1:23" s="11" customFormat="1" ht="32.25" customHeight="1" x14ac:dyDescent="0.2">
      <c r="A2" s="11" t="s">
        <v>4</v>
      </c>
      <c r="B2" s="11" t="s">
        <v>53</v>
      </c>
      <c r="C2" s="11" t="s">
        <v>54</v>
      </c>
      <c r="D2" s="12" t="s">
        <v>66</v>
      </c>
      <c r="E2" s="12" t="s">
        <v>67</v>
      </c>
      <c r="F2" s="12" t="s">
        <v>68</v>
      </c>
      <c r="G2" s="12" t="s">
        <v>69</v>
      </c>
      <c r="H2" s="12" t="s">
        <v>70</v>
      </c>
      <c r="I2" s="12" t="s">
        <v>71</v>
      </c>
      <c r="L2" s="11" t="s">
        <v>53</v>
      </c>
      <c r="M2" s="11" t="s">
        <v>54</v>
      </c>
      <c r="N2" s="11" t="s">
        <v>5</v>
      </c>
      <c r="O2" s="11" t="s">
        <v>7</v>
      </c>
      <c r="R2" s="12" t="s">
        <v>73</v>
      </c>
      <c r="S2" s="12" t="s">
        <v>74</v>
      </c>
      <c r="T2" s="12" t="s">
        <v>72</v>
      </c>
      <c r="U2" s="15" t="s">
        <v>90</v>
      </c>
      <c r="V2" s="15" t="s">
        <v>92</v>
      </c>
      <c r="W2" s="17" t="s">
        <v>94</v>
      </c>
    </row>
    <row r="3" spans="1:23" x14ac:dyDescent="0.2">
      <c r="A3">
        <v>1</v>
      </c>
      <c r="B3" t="s">
        <v>75</v>
      </c>
      <c r="C3" t="s">
        <v>15</v>
      </c>
      <c r="D3" s="3">
        <v>30</v>
      </c>
      <c r="E3" s="14">
        <f>W3</f>
        <v>69</v>
      </c>
      <c r="F3">
        <f t="shared" ref="F3:F15" si="0">E3-$E$32</f>
        <v>24</v>
      </c>
      <c r="G3" s="2">
        <f t="shared" ref="G3:G15" si="1">F3*$E$35</f>
        <v>5.2631578947368416</v>
      </c>
      <c r="H3" s="1">
        <f t="shared" ref="H3:H15" si="2">$B$34-G3</f>
        <v>7.2368421052631584</v>
      </c>
      <c r="I3" s="13">
        <f>H3+D3</f>
        <v>37.236842105263158</v>
      </c>
      <c r="K3">
        <v>1</v>
      </c>
      <c r="L3" t="s">
        <v>75</v>
      </c>
      <c r="M3" s="1" t="s">
        <v>15</v>
      </c>
      <c r="N3" s="4">
        <f>I3</f>
        <v>37.236842105263158</v>
      </c>
      <c r="O3" s="2">
        <f>N3/$B$33%</f>
        <v>59.578947368421055</v>
      </c>
      <c r="R3" s="6">
        <v>0.52986111111111112</v>
      </c>
      <c r="S3" s="6">
        <v>0.48194444444444445</v>
      </c>
      <c r="T3" s="6">
        <f>R3-S3</f>
        <v>4.7916666666666663E-2</v>
      </c>
      <c r="U3" s="7">
        <f>HOUR(T3)*60+MINUTE(T3)</f>
        <v>69</v>
      </c>
      <c r="V3" s="1">
        <v>0</v>
      </c>
      <c r="W3" s="2">
        <f>U3-V3</f>
        <v>69</v>
      </c>
    </row>
    <row r="4" spans="1:23" x14ac:dyDescent="0.2">
      <c r="A4">
        <v>2</v>
      </c>
      <c r="B4" t="s">
        <v>76</v>
      </c>
      <c r="C4" t="s">
        <v>31</v>
      </c>
      <c r="D4" s="3">
        <v>19.5</v>
      </c>
      <c r="E4" s="14">
        <f t="shared" ref="E4:E19" si="3">W4</f>
        <v>61</v>
      </c>
      <c r="F4">
        <f t="shared" si="0"/>
        <v>16</v>
      </c>
      <c r="G4" s="2">
        <f t="shared" si="1"/>
        <v>3.5087719298245612</v>
      </c>
      <c r="H4" s="1">
        <f t="shared" si="2"/>
        <v>8.9912280701754383</v>
      </c>
      <c r="I4" s="13">
        <f t="shared" ref="I4:I15" si="4">H4+D4</f>
        <v>28.491228070175438</v>
      </c>
      <c r="K4">
        <v>2</v>
      </c>
      <c r="L4" t="s">
        <v>76</v>
      </c>
      <c r="M4" s="1" t="s">
        <v>31</v>
      </c>
      <c r="N4" s="4">
        <f t="shared" ref="N4:N15" si="5">I4</f>
        <v>28.491228070175438</v>
      </c>
      <c r="O4" s="2">
        <f t="shared" ref="O4:O15" si="6">N4/$B$33%</f>
        <v>45.585964912280701</v>
      </c>
      <c r="R4" s="6">
        <v>0.52986111111111112</v>
      </c>
      <c r="S4" s="6">
        <v>0.48749999999999999</v>
      </c>
      <c r="T4" s="6">
        <f t="shared" ref="T4:T19" si="7">R4-S4</f>
        <v>4.2361111111111127E-2</v>
      </c>
      <c r="U4" s="7">
        <f t="shared" ref="U4:U19" si="8">HOUR(T4)*60+MINUTE(T4)</f>
        <v>61</v>
      </c>
      <c r="V4" s="1">
        <v>0</v>
      </c>
      <c r="W4" s="2">
        <f t="shared" ref="W4:W19" si="9">U4-V4</f>
        <v>61</v>
      </c>
    </row>
    <row r="5" spans="1:23" x14ac:dyDescent="0.2">
      <c r="A5">
        <v>3</v>
      </c>
      <c r="B5" t="s">
        <v>77</v>
      </c>
      <c r="C5" t="s">
        <v>78</v>
      </c>
      <c r="D5" s="3">
        <v>21</v>
      </c>
      <c r="E5" s="14">
        <f t="shared" si="3"/>
        <v>56</v>
      </c>
      <c r="F5">
        <f t="shared" si="0"/>
        <v>11</v>
      </c>
      <c r="G5" s="2">
        <f t="shared" si="1"/>
        <v>2.4122807017543857</v>
      </c>
      <c r="H5" s="1">
        <f t="shared" si="2"/>
        <v>10.087719298245615</v>
      </c>
      <c r="I5" s="13">
        <f t="shared" si="4"/>
        <v>31.087719298245617</v>
      </c>
      <c r="K5">
        <v>3</v>
      </c>
      <c r="L5" t="s">
        <v>77</v>
      </c>
      <c r="M5" s="1" t="s">
        <v>78</v>
      </c>
      <c r="N5" s="4">
        <f t="shared" si="5"/>
        <v>31.087719298245617</v>
      </c>
      <c r="O5" s="2">
        <f t="shared" si="6"/>
        <v>49.740350877192988</v>
      </c>
      <c r="R5" s="6">
        <v>0.52847222222222223</v>
      </c>
      <c r="S5" s="6">
        <v>0.48958333333333331</v>
      </c>
      <c r="T5" s="6">
        <f t="shared" si="7"/>
        <v>3.8888888888888917E-2</v>
      </c>
      <c r="U5" s="7">
        <f t="shared" si="8"/>
        <v>56</v>
      </c>
      <c r="V5" s="1">
        <v>0</v>
      </c>
      <c r="W5" s="2">
        <f t="shared" si="9"/>
        <v>56</v>
      </c>
    </row>
    <row r="6" spans="1:23" x14ac:dyDescent="0.2">
      <c r="A6">
        <v>4</v>
      </c>
      <c r="B6" t="s">
        <v>51</v>
      </c>
      <c r="C6" t="s">
        <v>33</v>
      </c>
      <c r="D6" s="3">
        <v>28.5</v>
      </c>
      <c r="E6" s="14">
        <f t="shared" si="3"/>
        <v>57</v>
      </c>
      <c r="F6">
        <f t="shared" si="0"/>
        <v>12</v>
      </c>
      <c r="G6" s="2">
        <f t="shared" si="1"/>
        <v>2.6315789473684208</v>
      </c>
      <c r="H6" s="1">
        <f t="shared" si="2"/>
        <v>9.8684210526315788</v>
      </c>
      <c r="I6" s="13">
        <f t="shared" si="4"/>
        <v>38.368421052631575</v>
      </c>
      <c r="K6">
        <v>4</v>
      </c>
      <c r="L6" t="s">
        <v>51</v>
      </c>
      <c r="M6" s="1" t="s">
        <v>33</v>
      </c>
      <c r="N6" s="4">
        <f t="shared" si="5"/>
        <v>38.368421052631575</v>
      </c>
      <c r="O6" s="2">
        <f t="shared" si="6"/>
        <v>61.389473684210522</v>
      </c>
      <c r="R6" s="6">
        <v>0.53472222222222221</v>
      </c>
      <c r="S6" s="6">
        <v>0.49513888888888885</v>
      </c>
      <c r="T6" s="6">
        <f t="shared" si="7"/>
        <v>3.9583333333333359E-2</v>
      </c>
      <c r="U6" s="7">
        <f t="shared" si="8"/>
        <v>57</v>
      </c>
      <c r="V6" s="1">
        <v>0</v>
      </c>
      <c r="W6" s="2">
        <f t="shared" si="9"/>
        <v>57</v>
      </c>
    </row>
    <row r="7" spans="1:23" x14ac:dyDescent="0.2">
      <c r="A7">
        <v>5</v>
      </c>
      <c r="B7" t="s">
        <v>79</v>
      </c>
      <c r="C7" t="s">
        <v>47</v>
      </c>
      <c r="D7" s="3">
        <v>25.5</v>
      </c>
      <c r="E7" s="14">
        <f t="shared" si="3"/>
        <v>54</v>
      </c>
      <c r="F7">
        <f t="shared" si="0"/>
        <v>9</v>
      </c>
      <c r="G7" s="2">
        <f t="shared" si="1"/>
        <v>1.9736842105263157</v>
      </c>
      <c r="H7" s="1">
        <f t="shared" si="2"/>
        <v>10.526315789473685</v>
      </c>
      <c r="I7" s="13">
        <f t="shared" si="4"/>
        <v>36.026315789473685</v>
      </c>
      <c r="K7">
        <v>5</v>
      </c>
      <c r="L7" t="s">
        <v>79</v>
      </c>
      <c r="M7" s="1" t="s">
        <v>47</v>
      </c>
      <c r="N7" s="4">
        <f t="shared" si="5"/>
        <v>36.026315789473685</v>
      </c>
      <c r="O7" s="2">
        <f t="shared" si="6"/>
        <v>57.642105263157895</v>
      </c>
      <c r="R7" s="6">
        <v>0.53402777777777777</v>
      </c>
      <c r="S7" s="6">
        <v>0.49652777777777773</v>
      </c>
      <c r="T7" s="6">
        <f t="shared" si="7"/>
        <v>3.7500000000000033E-2</v>
      </c>
      <c r="U7" s="7">
        <f t="shared" si="8"/>
        <v>54</v>
      </c>
      <c r="V7" s="1">
        <v>0</v>
      </c>
      <c r="W7" s="2">
        <f t="shared" si="9"/>
        <v>54</v>
      </c>
    </row>
    <row r="8" spans="1:23" x14ac:dyDescent="0.2">
      <c r="A8">
        <v>6</v>
      </c>
      <c r="B8" t="s">
        <v>80</v>
      </c>
      <c r="C8" t="s">
        <v>50</v>
      </c>
      <c r="D8" s="3">
        <v>23.5</v>
      </c>
      <c r="E8" s="14">
        <f t="shared" si="3"/>
        <v>61</v>
      </c>
      <c r="F8">
        <f t="shared" si="0"/>
        <v>16</v>
      </c>
      <c r="G8" s="2">
        <f t="shared" si="1"/>
        <v>3.5087719298245612</v>
      </c>
      <c r="H8" s="1">
        <f t="shared" si="2"/>
        <v>8.9912280701754383</v>
      </c>
      <c r="I8" s="13">
        <f t="shared" si="4"/>
        <v>32.491228070175438</v>
      </c>
      <c r="K8">
        <v>6</v>
      </c>
      <c r="L8" t="s">
        <v>80</v>
      </c>
      <c r="M8" s="1" t="s">
        <v>50</v>
      </c>
      <c r="N8" s="4">
        <f t="shared" si="5"/>
        <v>32.491228070175438</v>
      </c>
      <c r="O8" s="2">
        <f t="shared" si="6"/>
        <v>51.9859649122807</v>
      </c>
      <c r="R8" s="6">
        <v>0.54513888888888895</v>
      </c>
      <c r="S8" s="6">
        <v>0.50277777777777777</v>
      </c>
      <c r="T8" s="6">
        <f t="shared" si="7"/>
        <v>4.2361111111111183E-2</v>
      </c>
      <c r="U8" s="7">
        <f t="shared" si="8"/>
        <v>61</v>
      </c>
      <c r="V8" s="1">
        <v>0</v>
      </c>
      <c r="W8" s="2">
        <f t="shared" si="9"/>
        <v>61</v>
      </c>
    </row>
    <row r="9" spans="1:23" x14ac:dyDescent="0.2">
      <c r="A9">
        <v>7</v>
      </c>
      <c r="B9" t="s">
        <v>81</v>
      </c>
      <c r="C9" t="s">
        <v>15</v>
      </c>
      <c r="D9" s="3">
        <v>33</v>
      </c>
      <c r="E9" s="14">
        <f t="shared" si="3"/>
        <v>56</v>
      </c>
      <c r="F9">
        <f t="shared" si="0"/>
        <v>11</v>
      </c>
      <c r="G9" s="2">
        <f t="shared" si="1"/>
        <v>2.4122807017543857</v>
      </c>
      <c r="H9" s="1">
        <f t="shared" si="2"/>
        <v>10.087719298245615</v>
      </c>
      <c r="I9" s="13">
        <f t="shared" si="4"/>
        <v>43.087719298245617</v>
      </c>
      <c r="K9">
        <v>7</v>
      </c>
      <c r="L9" t="s">
        <v>81</v>
      </c>
      <c r="M9" s="1" t="s">
        <v>15</v>
      </c>
      <c r="N9" s="4">
        <f t="shared" si="5"/>
        <v>43.087719298245617</v>
      </c>
      <c r="O9" s="2">
        <f t="shared" si="6"/>
        <v>68.940350877192984</v>
      </c>
      <c r="R9" s="6">
        <v>0.54375000000000007</v>
      </c>
      <c r="S9" s="6">
        <v>0.50486111111111109</v>
      </c>
      <c r="T9" s="6">
        <f t="shared" si="7"/>
        <v>3.8888888888888973E-2</v>
      </c>
      <c r="U9" s="7">
        <f t="shared" si="8"/>
        <v>56</v>
      </c>
      <c r="V9" s="1">
        <v>0</v>
      </c>
      <c r="W9" s="2">
        <f t="shared" si="9"/>
        <v>56</v>
      </c>
    </row>
    <row r="10" spans="1:23" x14ac:dyDescent="0.2">
      <c r="A10">
        <v>8</v>
      </c>
      <c r="B10" t="s">
        <v>82</v>
      </c>
      <c r="C10" t="s">
        <v>15</v>
      </c>
      <c r="D10" s="3">
        <v>36</v>
      </c>
      <c r="E10" s="14">
        <f t="shared" si="3"/>
        <v>49</v>
      </c>
      <c r="F10">
        <f t="shared" si="0"/>
        <v>4</v>
      </c>
      <c r="G10" s="2">
        <f t="shared" si="1"/>
        <v>0.8771929824561403</v>
      </c>
      <c r="H10" s="1">
        <f t="shared" si="2"/>
        <v>11.62280701754386</v>
      </c>
      <c r="I10" s="13">
        <f t="shared" si="4"/>
        <v>47.622807017543863</v>
      </c>
      <c r="K10">
        <v>8</v>
      </c>
      <c r="L10" t="s">
        <v>82</v>
      </c>
      <c r="M10" s="1" t="s">
        <v>15</v>
      </c>
      <c r="N10" s="4">
        <f t="shared" si="5"/>
        <v>47.622807017543863</v>
      </c>
      <c r="O10" s="2">
        <f t="shared" si="6"/>
        <v>76.196491228070187</v>
      </c>
      <c r="R10" s="6">
        <v>0.5444444444444444</v>
      </c>
      <c r="S10" s="6">
        <v>0.51041666666666663</v>
      </c>
      <c r="T10" s="6">
        <f t="shared" si="7"/>
        <v>3.4027777777777768E-2</v>
      </c>
      <c r="U10" s="7">
        <f t="shared" si="8"/>
        <v>49</v>
      </c>
      <c r="V10" s="1">
        <v>0</v>
      </c>
      <c r="W10" s="2">
        <f t="shared" si="9"/>
        <v>49</v>
      </c>
    </row>
    <row r="11" spans="1:23" x14ac:dyDescent="0.2">
      <c r="A11">
        <v>9</v>
      </c>
      <c r="B11" t="s">
        <v>83</v>
      </c>
      <c r="C11" t="s">
        <v>48</v>
      </c>
      <c r="D11" s="3">
        <v>19.5</v>
      </c>
      <c r="E11" s="14">
        <f t="shared" si="3"/>
        <v>102</v>
      </c>
      <c r="F11">
        <f t="shared" si="0"/>
        <v>57</v>
      </c>
      <c r="G11" s="2">
        <f t="shared" si="1"/>
        <v>12.5</v>
      </c>
      <c r="H11" s="1">
        <f t="shared" si="2"/>
        <v>0</v>
      </c>
      <c r="I11" s="13">
        <f t="shared" si="4"/>
        <v>19.5</v>
      </c>
      <c r="K11">
        <v>9</v>
      </c>
      <c r="L11" t="s">
        <v>83</v>
      </c>
      <c r="M11" s="1" t="s">
        <v>48</v>
      </c>
      <c r="N11" s="4">
        <f t="shared" si="5"/>
        <v>19.5</v>
      </c>
      <c r="O11" s="2">
        <f t="shared" si="6"/>
        <v>31.2</v>
      </c>
      <c r="R11" s="6">
        <v>0.58333333333333337</v>
      </c>
      <c r="S11" s="6">
        <v>0.51250000000000007</v>
      </c>
      <c r="T11" s="6">
        <f t="shared" si="7"/>
        <v>7.0833333333333304E-2</v>
      </c>
      <c r="U11" s="7">
        <f t="shared" si="8"/>
        <v>102</v>
      </c>
      <c r="V11" s="1">
        <v>0</v>
      </c>
      <c r="W11" s="2">
        <f t="shared" si="9"/>
        <v>102</v>
      </c>
    </row>
    <row r="12" spans="1:23" x14ac:dyDescent="0.2">
      <c r="A12">
        <v>10</v>
      </c>
      <c r="B12" t="s">
        <v>84</v>
      </c>
      <c r="C12" t="s">
        <v>52</v>
      </c>
      <c r="D12" s="3">
        <v>35.5</v>
      </c>
      <c r="E12" s="14">
        <f t="shared" si="3"/>
        <v>57</v>
      </c>
      <c r="F12">
        <f t="shared" si="0"/>
        <v>12</v>
      </c>
      <c r="G12" s="2">
        <f t="shared" si="1"/>
        <v>2.6315789473684208</v>
      </c>
      <c r="H12" s="1">
        <f t="shared" si="2"/>
        <v>9.8684210526315788</v>
      </c>
      <c r="I12" s="13">
        <f t="shared" si="4"/>
        <v>45.368421052631575</v>
      </c>
      <c r="K12">
        <v>10</v>
      </c>
      <c r="L12" t="s">
        <v>84</v>
      </c>
      <c r="M12" s="1" t="s">
        <v>52</v>
      </c>
      <c r="N12" s="4">
        <f t="shared" si="5"/>
        <v>45.368421052631575</v>
      </c>
      <c r="O12" s="2">
        <f t="shared" si="6"/>
        <v>72.589473684210517</v>
      </c>
      <c r="R12" s="6">
        <v>0.55763888888888891</v>
      </c>
      <c r="S12" s="6">
        <v>0.5180555555555556</v>
      </c>
      <c r="T12" s="6">
        <f t="shared" si="7"/>
        <v>3.9583333333333304E-2</v>
      </c>
      <c r="U12" s="7">
        <f t="shared" si="8"/>
        <v>57</v>
      </c>
      <c r="V12" s="1">
        <v>0</v>
      </c>
      <c r="W12" s="2">
        <f t="shared" si="9"/>
        <v>57</v>
      </c>
    </row>
    <row r="13" spans="1:23" x14ac:dyDescent="0.2">
      <c r="A13">
        <v>11</v>
      </c>
      <c r="B13" t="s">
        <v>85</v>
      </c>
      <c r="C13" t="s">
        <v>17</v>
      </c>
      <c r="D13" s="3">
        <v>30</v>
      </c>
      <c r="E13" s="14">
        <f t="shared" si="3"/>
        <v>60</v>
      </c>
      <c r="F13">
        <f t="shared" si="0"/>
        <v>15</v>
      </c>
      <c r="G13" s="2">
        <f t="shared" si="1"/>
        <v>3.2894736842105261</v>
      </c>
      <c r="H13" s="1">
        <f t="shared" si="2"/>
        <v>9.2105263157894743</v>
      </c>
      <c r="I13" s="13">
        <f t="shared" si="4"/>
        <v>39.210526315789473</v>
      </c>
      <c r="K13">
        <v>11</v>
      </c>
      <c r="L13" t="s">
        <v>85</v>
      </c>
      <c r="M13" s="1" t="s">
        <v>17</v>
      </c>
      <c r="N13" s="4">
        <f t="shared" si="5"/>
        <v>39.210526315789473</v>
      </c>
      <c r="O13" s="2">
        <f t="shared" si="6"/>
        <v>62.736842105263158</v>
      </c>
      <c r="R13" s="6">
        <v>0.56388888888888888</v>
      </c>
      <c r="S13" s="6">
        <v>0.52222222222222225</v>
      </c>
      <c r="T13" s="6">
        <f t="shared" si="7"/>
        <v>4.166666666666663E-2</v>
      </c>
      <c r="U13" s="7">
        <f t="shared" si="8"/>
        <v>60</v>
      </c>
      <c r="V13" s="1">
        <v>0</v>
      </c>
      <c r="W13" s="2">
        <f t="shared" si="9"/>
        <v>60</v>
      </c>
    </row>
    <row r="14" spans="1:23" x14ac:dyDescent="0.2">
      <c r="A14">
        <v>12</v>
      </c>
      <c r="B14" t="s">
        <v>86</v>
      </c>
      <c r="C14" t="s">
        <v>15</v>
      </c>
      <c r="D14" s="3">
        <v>28</v>
      </c>
      <c r="E14" s="14">
        <f t="shared" si="3"/>
        <v>45</v>
      </c>
      <c r="F14">
        <f t="shared" si="0"/>
        <v>0</v>
      </c>
      <c r="G14" s="2">
        <f t="shared" si="1"/>
        <v>0</v>
      </c>
      <c r="H14" s="1">
        <f t="shared" si="2"/>
        <v>12.5</v>
      </c>
      <c r="I14" s="13">
        <f t="shared" si="4"/>
        <v>40.5</v>
      </c>
      <c r="K14">
        <v>12</v>
      </c>
      <c r="L14" t="s">
        <v>86</v>
      </c>
      <c r="M14" s="1" t="s">
        <v>15</v>
      </c>
      <c r="N14" s="4">
        <f t="shared" si="5"/>
        <v>40.5</v>
      </c>
      <c r="O14" s="2">
        <f t="shared" si="6"/>
        <v>64.8</v>
      </c>
      <c r="R14" s="6">
        <v>0.55763888888888891</v>
      </c>
      <c r="S14" s="6">
        <v>0.52638888888888891</v>
      </c>
      <c r="T14" s="6">
        <f t="shared" si="7"/>
        <v>3.125E-2</v>
      </c>
      <c r="U14" s="7">
        <f t="shared" si="8"/>
        <v>45</v>
      </c>
      <c r="V14" s="1">
        <v>0</v>
      </c>
      <c r="W14" s="2">
        <f t="shared" si="9"/>
        <v>45</v>
      </c>
    </row>
    <row r="15" spans="1:23" x14ac:dyDescent="0.2">
      <c r="A15">
        <v>13</v>
      </c>
      <c r="B15" t="s">
        <v>45</v>
      </c>
      <c r="C15" t="s">
        <v>46</v>
      </c>
      <c r="D15" s="3">
        <v>25.5</v>
      </c>
      <c r="E15" s="14">
        <f t="shared" si="3"/>
        <v>51</v>
      </c>
      <c r="F15">
        <f t="shared" si="0"/>
        <v>6</v>
      </c>
      <c r="G15" s="2">
        <f t="shared" si="1"/>
        <v>1.3157894736842104</v>
      </c>
      <c r="H15" s="1">
        <f t="shared" si="2"/>
        <v>11.184210526315789</v>
      </c>
      <c r="I15" s="13">
        <f t="shared" si="4"/>
        <v>36.684210526315788</v>
      </c>
      <c r="K15">
        <v>13</v>
      </c>
      <c r="L15" t="s">
        <v>45</v>
      </c>
      <c r="M15" s="1" t="s">
        <v>46</v>
      </c>
      <c r="N15" s="4">
        <f t="shared" si="5"/>
        <v>36.684210526315788</v>
      </c>
      <c r="O15" s="2">
        <f t="shared" si="6"/>
        <v>58.694736842105257</v>
      </c>
      <c r="R15" s="6">
        <v>0.56527777777777777</v>
      </c>
      <c r="S15" s="6">
        <v>0.52986111111111112</v>
      </c>
      <c r="T15" s="6">
        <f t="shared" si="7"/>
        <v>3.5416666666666652E-2</v>
      </c>
      <c r="U15" s="7">
        <f t="shared" si="8"/>
        <v>51</v>
      </c>
      <c r="V15" s="1">
        <v>0</v>
      </c>
      <c r="W15" s="2">
        <f t="shared" si="9"/>
        <v>51</v>
      </c>
    </row>
    <row r="16" spans="1:23" x14ac:dyDescent="0.2">
      <c r="A16">
        <v>14</v>
      </c>
      <c r="B16" t="s">
        <v>87</v>
      </c>
      <c r="C16" t="s">
        <v>24</v>
      </c>
      <c r="D16" s="3">
        <v>42.5</v>
      </c>
      <c r="E16" s="14">
        <f t="shared" si="3"/>
        <v>52</v>
      </c>
      <c r="F16">
        <f>E16-$E$32</f>
        <v>7</v>
      </c>
      <c r="G16" s="2">
        <f>F16*$E$35</f>
        <v>1.5350877192982455</v>
      </c>
      <c r="H16" s="1">
        <f>$B$34-G16</f>
        <v>10.964912280701755</v>
      </c>
      <c r="I16" s="13">
        <f>H16+D16</f>
        <v>53.464912280701753</v>
      </c>
      <c r="K16">
        <v>14</v>
      </c>
      <c r="L16" t="s">
        <v>87</v>
      </c>
      <c r="M16" t="s">
        <v>24</v>
      </c>
      <c r="N16" s="4">
        <f>I16</f>
        <v>53.464912280701753</v>
      </c>
      <c r="O16" s="2">
        <f>N16/$B$33%</f>
        <v>85.543859649122808</v>
      </c>
      <c r="R16" s="6">
        <v>0.56805555555555554</v>
      </c>
      <c r="S16" s="6">
        <v>0.53194444444444444</v>
      </c>
      <c r="T16" s="6">
        <f t="shared" si="7"/>
        <v>3.6111111111111094E-2</v>
      </c>
      <c r="U16" s="7">
        <f t="shared" si="8"/>
        <v>52</v>
      </c>
      <c r="V16" s="1">
        <v>0</v>
      </c>
      <c r="W16" s="2">
        <f t="shared" si="9"/>
        <v>52</v>
      </c>
    </row>
    <row r="17" spans="1:23" x14ac:dyDescent="0.2">
      <c r="A17">
        <v>15</v>
      </c>
      <c r="B17" t="s">
        <v>88</v>
      </c>
      <c r="C17" t="s">
        <v>44</v>
      </c>
      <c r="D17" s="3">
        <v>24</v>
      </c>
      <c r="E17" s="14">
        <f t="shared" si="3"/>
        <v>69</v>
      </c>
      <c r="F17">
        <f>E17-$E$32</f>
        <v>24</v>
      </c>
      <c r="G17" s="2">
        <f>F17*$E$35</f>
        <v>5.2631578947368416</v>
      </c>
      <c r="H17" s="1">
        <f>$B$34-G17</f>
        <v>7.2368421052631584</v>
      </c>
      <c r="I17" s="13">
        <f>H17+D17</f>
        <v>31.236842105263158</v>
      </c>
      <c r="K17">
        <v>15</v>
      </c>
      <c r="L17" t="s">
        <v>88</v>
      </c>
      <c r="M17" t="s">
        <v>15</v>
      </c>
      <c r="N17" s="4">
        <f>I17</f>
        <v>31.236842105263158</v>
      </c>
      <c r="O17" s="2">
        <f>N17/$B$33%</f>
        <v>49.978947368421053</v>
      </c>
      <c r="R17" s="6">
        <v>0.5854166666666667</v>
      </c>
      <c r="S17" s="6">
        <v>0.53749999999999998</v>
      </c>
      <c r="T17" s="6">
        <f t="shared" si="7"/>
        <v>4.7916666666666718E-2</v>
      </c>
      <c r="U17" s="7">
        <f t="shared" si="8"/>
        <v>69</v>
      </c>
      <c r="V17" s="1">
        <v>0</v>
      </c>
      <c r="W17" s="2">
        <f t="shared" si="9"/>
        <v>69</v>
      </c>
    </row>
    <row r="18" spans="1:23" x14ac:dyDescent="0.2">
      <c r="A18">
        <v>16</v>
      </c>
      <c r="B18" t="s">
        <v>49</v>
      </c>
      <c r="C18" t="s">
        <v>50</v>
      </c>
      <c r="D18" s="3">
        <v>28.5</v>
      </c>
      <c r="E18" s="14">
        <f t="shared" si="3"/>
        <v>57</v>
      </c>
      <c r="F18">
        <f>E18-$E$32</f>
        <v>12</v>
      </c>
      <c r="G18" s="2">
        <f>F18*$E$35</f>
        <v>2.6315789473684208</v>
      </c>
      <c r="H18" s="1">
        <f>$B$34-G18</f>
        <v>9.8684210526315788</v>
      </c>
      <c r="I18" s="13">
        <f>H18+D18</f>
        <v>38.368421052631575</v>
      </c>
      <c r="K18">
        <v>16</v>
      </c>
      <c r="L18" t="s">
        <v>49</v>
      </c>
      <c r="M18" t="s">
        <v>50</v>
      </c>
      <c r="N18" s="4">
        <f>I18</f>
        <v>38.368421052631575</v>
      </c>
      <c r="O18" s="2">
        <f>N18/$B$33%</f>
        <v>61.389473684210522</v>
      </c>
      <c r="R18" s="6">
        <v>0.57916666666666672</v>
      </c>
      <c r="S18" s="6">
        <v>0.5395833333333333</v>
      </c>
      <c r="T18" s="6">
        <f t="shared" si="7"/>
        <v>3.9583333333333415E-2</v>
      </c>
      <c r="U18" s="7">
        <f t="shared" si="8"/>
        <v>57</v>
      </c>
      <c r="V18" s="1">
        <v>0</v>
      </c>
      <c r="W18" s="2">
        <f t="shared" si="9"/>
        <v>57</v>
      </c>
    </row>
    <row r="19" spans="1:23" x14ac:dyDescent="0.2">
      <c r="A19">
        <v>17</v>
      </c>
      <c r="B19" t="s">
        <v>89</v>
      </c>
      <c r="C19" t="s">
        <v>24</v>
      </c>
      <c r="D19" s="3">
        <v>40</v>
      </c>
      <c r="E19" s="14">
        <f t="shared" si="3"/>
        <v>55</v>
      </c>
      <c r="F19">
        <f>E19-$E$32</f>
        <v>10</v>
      </c>
      <c r="G19" s="2">
        <f>F19*$E$35</f>
        <v>2.1929824561403506</v>
      </c>
      <c r="H19" s="1">
        <f>$B$34-G19</f>
        <v>10.307017543859649</v>
      </c>
      <c r="I19" s="13">
        <f>H19+D19</f>
        <v>50.307017543859651</v>
      </c>
      <c r="K19">
        <v>17</v>
      </c>
      <c r="L19" t="s">
        <v>89</v>
      </c>
      <c r="M19" t="s">
        <v>24</v>
      </c>
      <c r="N19" s="4">
        <f>I19</f>
        <v>50.307017543859651</v>
      </c>
      <c r="O19" s="2">
        <f>N19/$B$33%</f>
        <v>80.491228070175438</v>
      </c>
      <c r="R19" s="6">
        <v>0.58124999999999993</v>
      </c>
      <c r="S19" s="6">
        <v>0.54305555555555551</v>
      </c>
      <c r="T19" s="6">
        <f t="shared" si="7"/>
        <v>3.819444444444442E-2</v>
      </c>
      <c r="U19" s="7">
        <f t="shared" si="8"/>
        <v>55</v>
      </c>
      <c r="V19" s="1">
        <v>0</v>
      </c>
      <c r="W19" s="2">
        <f t="shared" si="9"/>
        <v>55</v>
      </c>
    </row>
    <row r="20" spans="1:23" x14ac:dyDescent="0.2">
      <c r="A20">
        <v>18</v>
      </c>
    </row>
    <row r="21" spans="1:23" x14ac:dyDescent="0.2">
      <c r="A21">
        <v>19</v>
      </c>
    </row>
    <row r="22" spans="1:23" x14ac:dyDescent="0.2">
      <c r="A22">
        <v>20</v>
      </c>
    </row>
    <row r="23" spans="1:23" x14ac:dyDescent="0.2">
      <c r="A23">
        <v>21</v>
      </c>
    </row>
    <row r="24" spans="1:23" x14ac:dyDescent="0.2">
      <c r="A24">
        <v>22</v>
      </c>
    </row>
    <row r="25" spans="1:23" x14ac:dyDescent="0.2">
      <c r="A25">
        <v>23</v>
      </c>
    </row>
    <row r="26" spans="1:23" x14ac:dyDescent="0.2">
      <c r="A26">
        <v>24</v>
      </c>
    </row>
    <row r="27" spans="1:23" x14ac:dyDescent="0.2">
      <c r="A27">
        <v>25</v>
      </c>
    </row>
    <row r="28" spans="1:23" x14ac:dyDescent="0.2">
      <c r="A28">
        <v>26</v>
      </c>
    </row>
    <row r="29" spans="1:23" x14ac:dyDescent="0.2">
      <c r="A29">
        <v>27</v>
      </c>
    </row>
    <row r="32" spans="1:23" x14ac:dyDescent="0.2">
      <c r="A32" t="s">
        <v>12</v>
      </c>
      <c r="B32">
        <f>COUNTA(B3:B29)</f>
        <v>17</v>
      </c>
      <c r="D32" t="s">
        <v>8</v>
      </c>
      <c r="E32">
        <f>MIN(E3:E29)</f>
        <v>45</v>
      </c>
    </row>
    <row r="33" spans="1:5" x14ac:dyDescent="0.2">
      <c r="A33" t="s">
        <v>13</v>
      </c>
      <c r="B33">
        <v>62.5</v>
      </c>
      <c r="D33" t="s">
        <v>9</v>
      </c>
      <c r="E33">
        <f>MAX(E3:E29)</f>
        <v>102</v>
      </c>
    </row>
    <row r="34" spans="1:5" x14ac:dyDescent="0.2">
      <c r="A34" t="s">
        <v>14</v>
      </c>
      <c r="B34">
        <v>12.5</v>
      </c>
      <c r="D34" t="s">
        <v>10</v>
      </c>
      <c r="E34">
        <f>E33-E32</f>
        <v>57</v>
      </c>
    </row>
    <row r="35" spans="1:5" x14ac:dyDescent="0.2">
      <c r="D35" t="s">
        <v>11</v>
      </c>
      <c r="E35">
        <f>$B$34/E34</f>
        <v>0.21929824561403508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B3" sqref="B3"/>
    </sheetView>
  </sheetViews>
  <sheetFormatPr defaultRowHeight="12.75" x14ac:dyDescent="0.2"/>
  <cols>
    <col min="1" max="1" width="9.140625" style="8"/>
    <col min="2" max="2" width="29.140625" customWidth="1"/>
    <col min="3" max="3" width="18" customWidth="1"/>
    <col min="4" max="4" width="11.140625" style="8" customWidth="1"/>
  </cols>
  <sheetData>
    <row r="1" spans="1:4" ht="32.25" customHeight="1" x14ac:dyDescent="0.2">
      <c r="A1" s="24" t="s">
        <v>96</v>
      </c>
      <c r="B1" s="23" t="s">
        <v>98</v>
      </c>
      <c r="C1" s="23" t="s">
        <v>54</v>
      </c>
      <c r="D1" s="24" t="s">
        <v>71</v>
      </c>
    </row>
    <row r="2" spans="1:4" x14ac:dyDescent="0.2">
      <c r="A2" s="8">
        <v>1</v>
      </c>
      <c r="B2" t="s">
        <v>36</v>
      </c>
      <c r="C2" t="s">
        <v>24</v>
      </c>
      <c r="D2" s="27">
        <v>50</v>
      </c>
    </row>
    <row r="3" spans="1:4" x14ac:dyDescent="0.2">
      <c r="A3" s="8">
        <v>2</v>
      </c>
      <c r="B3" t="s">
        <v>30</v>
      </c>
      <c r="C3" t="s">
        <v>31</v>
      </c>
      <c r="D3" s="27">
        <v>47.909090909090907</v>
      </c>
    </row>
    <row r="4" spans="1:4" x14ac:dyDescent="0.2">
      <c r="A4" s="8">
        <v>3</v>
      </c>
      <c r="B4" t="s">
        <v>28</v>
      </c>
      <c r="C4" t="s">
        <v>29</v>
      </c>
      <c r="D4" s="27">
        <v>47.727272727272727</v>
      </c>
    </row>
    <row r="5" spans="1:4" x14ac:dyDescent="0.2">
      <c r="A5" s="8">
        <v>4</v>
      </c>
      <c r="B5" t="s">
        <v>18</v>
      </c>
      <c r="C5" t="s">
        <v>19</v>
      </c>
      <c r="D5" s="27">
        <v>46.68181818181818</v>
      </c>
    </row>
    <row r="6" spans="1:4" x14ac:dyDescent="0.2">
      <c r="A6" s="8">
        <v>5</v>
      </c>
      <c r="B6" t="s">
        <v>57</v>
      </c>
      <c r="C6" t="s">
        <v>58</v>
      </c>
      <c r="D6" s="27">
        <v>45.772727272727273</v>
      </c>
    </row>
    <row r="7" spans="1:4" x14ac:dyDescent="0.2">
      <c r="A7" s="8">
        <v>6</v>
      </c>
      <c r="B7" t="s">
        <v>22</v>
      </c>
      <c r="C7" t="s">
        <v>52</v>
      </c>
      <c r="D7" s="27">
        <v>45.590909090909093</v>
      </c>
    </row>
    <row r="8" spans="1:4" x14ac:dyDescent="0.2">
      <c r="A8" s="8">
        <v>7</v>
      </c>
      <c r="B8" t="s">
        <v>41</v>
      </c>
      <c r="C8" t="s">
        <v>42</v>
      </c>
      <c r="D8" s="27">
        <v>44.090909090909093</v>
      </c>
    </row>
    <row r="9" spans="1:4" x14ac:dyDescent="0.2">
      <c r="A9" s="8">
        <v>8</v>
      </c>
      <c r="B9" t="s">
        <v>20</v>
      </c>
      <c r="C9" t="s">
        <v>21</v>
      </c>
      <c r="D9" s="27">
        <v>39.590909090909093</v>
      </c>
    </row>
    <row r="10" spans="1:4" x14ac:dyDescent="0.2">
      <c r="A10" s="8">
        <v>9</v>
      </c>
      <c r="B10" t="s">
        <v>40</v>
      </c>
      <c r="C10" t="s">
        <v>24</v>
      </c>
      <c r="D10" s="27">
        <v>39.409090909090907</v>
      </c>
    </row>
    <row r="11" spans="1:4" x14ac:dyDescent="0.2">
      <c r="A11" s="8">
        <v>10</v>
      </c>
      <c r="B11" t="s">
        <v>60</v>
      </c>
      <c r="C11" t="s">
        <v>43</v>
      </c>
      <c r="D11" s="27">
        <v>38.863636363636367</v>
      </c>
    </row>
    <row r="12" spans="1:4" x14ac:dyDescent="0.2">
      <c r="A12" s="8">
        <v>11</v>
      </c>
      <c r="B12" t="s">
        <v>64</v>
      </c>
      <c r="C12" t="s">
        <v>23</v>
      </c>
      <c r="D12" s="27">
        <v>38.590909090909093</v>
      </c>
    </row>
    <row r="13" spans="1:4" x14ac:dyDescent="0.2">
      <c r="A13" s="8">
        <v>12</v>
      </c>
      <c r="B13" t="s">
        <v>38</v>
      </c>
      <c r="C13" t="s">
        <v>39</v>
      </c>
      <c r="D13" s="27">
        <v>38.363636363636367</v>
      </c>
    </row>
    <row r="14" spans="1:4" x14ac:dyDescent="0.2">
      <c r="A14" s="8">
        <v>13</v>
      </c>
      <c r="B14" t="s">
        <v>62</v>
      </c>
      <c r="C14" t="s">
        <v>15</v>
      </c>
      <c r="D14" s="27">
        <v>37.81818181818182</v>
      </c>
    </row>
    <row r="15" spans="1:4" x14ac:dyDescent="0.2">
      <c r="A15" s="8">
        <v>14</v>
      </c>
      <c r="B15" t="s">
        <v>27</v>
      </c>
      <c r="C15" t="s">
        <v>17</v>
      </c>
      <c r="D15" s="27">
        <v>37.13636363636364</v>
      </c>
    </row>
    <row r="16" spans="1:4" x14ac:dyDescent="0.2">
      <c r="A16" s="8">
        <v>15</v>
      </c>
      <c r="B16" t="s">
        <v>59</v>
      </c>
      <c r="C16" t="s">
        <v>37</v>
      </c>
      <c r="D16" s="27">
        <v>37.090909090909093</v>
      </c>
    </row>
    <row r="17" spans="1:4" x14ac:dyDescent="0.2">
      <c r="A17" s="8">
        <v>16</v>
      </c>
      <c r="B17" t="s">
        <v>25</v>
      </c>
      <c r="C17" t="s">
        <v>26</v>
      </c>
      <c r="D17" s="27">
        <v>37.045454545454547</v>
      </c>
    </row>
    <row r="18" spans="1:4" x14ac:dyDescent="0.2">
      <c r="A18" s="8">
        <v>17</v>
      </c>
      <c r="B18" t="s">
        <v>16</v>
      </c>
      <c r="C18" t="s">
        <v>17</v>
      </c>
      <c r="D18" s="27">
        <v>36.272727272727273</v>
      </c>
    </row>
    <row r="19" spans="1:4" x14ac:dyDescent="0.2">
      <c r="A19" s="8">
        <v>18</v>
      </c>
      <c r="B19" t="s">
        <v>32</v>
      </c>
      <c r="C19" t="s">
        <v>15</v>
      </c>
      <c r="D19" s="27">
        <v>35.227272727272727</v>
      </c>
    </row>
    <row r="20" spans="1:4" x14ac:dyDescent="0.2">
      <c r="A20" s="8">
        <v>19</v>
      </c>
      <c r="B20" t="s">
        <v>55</v>
      </c>
      <c r="C20" t="s">
        <v>33</v>
      </c>
      <c r="D20" s="27">
        <v>35.18181818181818</v>
      </c>
    </row>
    <row r="21" spans="1:4" x14ac:dyDescent="0.2">
      <c r="A21" s="8">
        <v>20</v>
      </c>
      <c r="B21" t="s">
        <v>65</v>
      </c>
      <c r="C21" t="s">
        <v>31</v>
      </c>
      <c r="D21" s="27">
        <v>32.454545454545453</v>
      </c>
    </row>
    <row r="22" spans="1:4" x14ac:dyDescent="0.2">
      <c r="A22" s="8">
        <v>21</v>
      </c>
      <c r="B22" t="s">
        <v>34</v>
      </c>
      <c r="C22" t="s">
        <v>35</v>
      </c>
      <c r="D22" s="27">
        <v>31.045454545454547</v>
      </c>
    </row>
    <row r="23" spans="1:4" x14ac:dyDescent="0.2">
      <c r="A23" s="8">
        <v>22</v>
      </c>
      <c r="B23" t="s">
        <v>61</v>
      </c>
      <c r="C23" t="s">
        <v>52</v>
      </c>
      <c r="D23" s="27">
        <v>29.136363636363637</v>
      </c>
    </row>
    <row r="24" spans="1:4" x14ac:dyDescent="0.2">
      <c r="A24" s="8">
        <v>23</v>
      </c>
      <c r="B24" t="s">
        <v>56</v>
      </c>
      <c r="C24" t="s">
        <v>33</v>
      </c>
      <c r="D24" s="27">
        <v>27.90909090909091</v>
      </c>
    </row>
    <row r="25" spans="1:4" x14ac:dyDescent="0.2">
      <c r="A25" s="8">
        <v>24</v>
      </c>
      <c r="B25" t="s">
        <v>63</v>
      </c>
      <c r="C25" t="s">
        <v>15</v>
      </c>
      <c r="D25" s="27">
        <v>21.5</v>
      </c>
    </row>
    <row r="26" spans="1:4" x14ac:dyDescent="0.2">
      <c r="D26" s="25"/>
    </row>
    <row r="27" spans="1:4" x14ac:dyDescent="0.2">
      <c r="D27" s="25"/>
    </row>
    <row r="28" spans="1:4" x14ac:dyDescent="0.2">
      <c r="D28" s="25"/>
    </row>
    <row r="29" spans="1:4" x14ac:dyDescent="0.2">
      <c r="D29" s="25"/>
    </row>
    <row r="30" spans="1:4" x14ac:dyDescent="0.2">
      <c r="D30" s="25"/>
    </row>
    <row r="31" spans="1:4" x14ac:dyDescent="0.2">
      <c r="D31" s="25"/>
    </row>
    <row r="32" spans="1:4" x14ac:dyDescent="0.2">
      <c r="D32" s="25"/>
    </row>
    <row r="33" spans="4:4" x14ac:dyDescent="0.2">
      <c r="D33" s="25"/>
    </row>
    <row r="34" spans="4:4" x14ac:dyDescent="0.2">
      <c r="D34" s="25"/>
    </row>
    <row r="35" spans="4:4" x14ac:dyDescent="0.2">
      <c r="D35" s="25"/>
    </row>
    <row r="36" spans="4:4" x14ac:dyDescent="0.2">
      <c r="D36" s="25"/>
    </row>
    <row r="37" spans="4:4" x14ac:dyDescent="0.2">
      <c r="D37" s="25"/>
    </row>
    <row r="38" spans="4:4" x14ac:dyDescent="0.2">
      <c r="D38" s="25"/>
    </row>
    <row r="39" spans="4:4" x14ac:dyDescent="0.2">
      <c r="D39" s="25"/>
    </row>
  </sheetData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12" sqref="B12"/>
    </sheetView>
  </sheetViews>
  <sheetFormatPr defaultRowHeight="12.75" x14ac:dyDescent="0.2"/>
  <cols>
    <col min="2" max="2" width="36.28515625" customWidth="1"/>
    <col min="3" max="3" width="14.7109375" customWidth="1"/>
    <col min="4" max="4" width="11.7109375" customWidth="1"/>
  </cols>
  <sheetData>
    <row r="1" spans="1:4" ht="32.25" customHeight="1" x14ac:dyDescent="0.2">
      <c r="A1" s="24" t="s">
        <v>96</v>
      </c>
      <c r="B1" s="23" t="s">
        <v>97</v>
      </c>
      <c r="C1" s="23" t="s">
        <v>54</v>
      </c>
      <c r="D1" s="24" t="s">
        <v>71</v>
      </c>
    </row>
    <row r="2" spans="1:4" x14ac:dyDescent="0.2">
      <c r="A2">
        <v>1</v>
      </c>
      <c r="B2" t="s">
        <v>87</v>
      </c>
      <c r="C2" t="s">
        <v>24</v>
      </c>
      <c r="D2" s="1">
        <v>53.464912280701753</v>
      </c>
    </row>
    <row r="3" spans="1:4" x14ac:dyDescent="0.2">
      <c r="A3">
        <v>2</v>
      </c>
      <c r="B3" t="s">
        <v>89</v>
      </c>
      <c r="C3" t="s">
        <v>24</v>
      </c>
      <c r="D3" s="1">
        <v>50.307017543859651</v>
      </c>
    </row>
    <row r="4" spans="1:4" x14ac:dyDescent="0.2">
      <c r="A4">
        <v>3</v>
      </c>
      <c r="B4" t="s">
        <v>82</v>
      </c>
      <c r="C4" t="s">
        <v>15</v>
      </c>
      <c r="D4" s="1">
        <v>47.622807017543863</v>
      </c>
    </row>
    <row r="5" spans="1:4" x14ac:dyDescent="0.2">
      <c r="A5">
        <v>4</v>
      </c>
      <c r="B5" t="s">
        <v>84</v>
      </c>
      <c r="C5" t="s">
        <v>52</v>
      </c>
      <c r="D5" s="1">
        <v>45.368421052631575</v>
      </c>
    </row>
    <row r="6" spans="1:4" x14ac:dyDescent="0.2">
      <c r="A6">
        <v>5</v>
      </c>
      <c r="B6" t="s">
        <v>81</v>
      </c>
      <c r="C6" t="s">
        <v>15</v>
      </c>
      <c r="D6" s="1">
        <v>43.087719298245617</v>
      </c>
    </row>
    <row r="7" spans="1:4" x14ac:dyDescent="0.2">
      <c r="A7">
        <v>6</v>
      </c>
      <c r="B7" t="s">
        <v>86</v>
      </c>
      <c r="C7" t="s">
        <v>15</v>
      </c>
      <c r="D7" s="1">
        <v>40.5</v>
      </c>
    </row>
    <row r="8" spans="1:4" x14ac:dyDescent="0.2">
      <c r="A8">
        <v>7</v>
      </c>
      <c r="B8" t="s">
        <v>85</v>
      </c>
      <c r="C8" t="s">
        <v>17</v>
      </c>
      <c r="D8" s="1">
        <v>39.210526315789473</v>
      </c>
    </row>
    <row r="9" spans="1:4" x14ac:dyDescent="0.2">
      <c r="A9">
        <v>8</v>
      </c>
      <c r="B9" t="s">
        <v>51</v>
      </c>
      <c r="C9" t="s">
        <v>33</v>
      </c>
      <c r="D9" s="1">
        <v>38.368421052631575</v>
      </c>
    </row>
    <row r="10" spans="1:4" x14ac:dyDescent="0.2">
      <c r="A10">
        <v>8</v>
      </c>
      <c r="B10" t="s">
        <v>49</v>
      </c>
      <c r="C10" t="s">
        <v>50</v>
      </c>
      <c r="D10" s="1">
        <v>38.368421052631575</v>
      </c>
    </row>
    <row r="11" spans="1:4" x14ac:dyDescent="0.2">
      <c r="A11">
        <v>9</v>
      </c>
      <c r="B11" t="s">
        <v>75</v>
      </c>
      <c r="C11" t="s">
        <v>15</v>
      </c>
      <c r="D11" s="1">
        <v>37.236842105263158</v>
      </c>
    </row>
    <row r="12" spans="1:4" x14ac:dyDescent="0.2">
      <c r="A12">
        <v>10</v>
      </c>
      <c r="B12" t="s">
        <v>45</v>
      </c>
      <c r="C12" t="s">
        <v>46</v>
      </c>
      <c r="D12" s="1">
        <v>36.684210526315788</v>
      </c>
    </row>
    <row r="13" spans="1:4" x14ac:dyDescent="0.2">
      <c r="A13">
        <v>11</v>
      </c>
      <c r="B13" t="s">
        <v>79</v>
      </c>
      <c r="C13" t="s">
        <v>47</v>
      </c>
      <c r="D13" s="1">
        <v>36.026315789473685</v>
      </c>
    </row>
    <row r="14" spans="1:4" x14ac:dyDescent="0.2">
      <c r="A14">
        <v>12</v>
      </c>
      <c r="B14" t="s">
        <v>80</v>
      </c>
      <c r="C14" t="s">
        <v>50</v>
      </c>
      <c r="D14" s="1">
        <v>32.491228070175438</v>
      </c>
    </row>
    <row r="15" spans="1:4" x14ac:dyDescent="0.2">
      <c r="A15">
        <v>13</v>
      </c>
      <c r="B15" t="s">
        <v>88</v>
      </c>
      <c r="C15" t="s">
        <v>15</v>
      </c>
      <c r="D15" s="1">
        <v>31.236842105263158</v>
      </c>
    </row>
    <row r="16" spans="1:4" x14ac:dyDescent="0.2">
      <c r="A16">
        <v>14</v>
      </c>
      <c r="B16" t="s">
        <v>77</v>
      </c>
      <c r="C16" t="s">
        <v>78</v>
      </c>
      <c r="D16" s="1">
        <v>31.087719298245617</v>
      </c>
    </row>
    <row r="17" spans="1:4" x14ac:dyDescent="0.2">
      <c r="A17">
        <v>15</v>
      </c>
      <c r="B17" t="s">
        <v>76</v>
      </c>
      <c r="C17" t="s">
        <v>31</v>
      </c>
      <c r="D17" s="1">
        <v>28.491228070175438</v>
      </c>
    </row>
    <row r="18" spans="1:4" x14ac:dyDescent="0.2">
      <c r="A18">
        <v>16</v>
      </c>
      <c r="B18" t="s">
        <v>83</v>
      </c>
      <c r="C18" t="s">
        <v>48</v>
      </c>
      <c r="D18" s="1">
        <v>19.5</v>
      </c>
    </row>
  </sheetData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Osnovne škole</vt:lpstr>
      <vt:lpstr>Srednje škole</vt:lpstr>
      <vt:lpstr>OŠ poredak</vt:lpstr>
      <vt:lpstr>SŠ poredak</vt:lpstr>
      <vt:lpstr>'Osnovne škole'!Podrucje_ispisa</vt:lpstr>
      <vt:lpstr>'Srednje škole'!Podrucje_ispisa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ps</cp:lastModifiedBy>
  <cp:lastPrinted>2014-05-15T18:45:41Z</cp:lastPrinted>
  <dcterms:created xsi:type="dcterms:W3CDTF">2009-05-27T16:31:21Z</dcterms:created>
  <dcterms:modified xsi:type="dcterms:W3CDTF">2014-05-18T17:57:26Z</dcterms:modified>
</cp:coreProperties>
</file>